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840" yWindow="-45" windowWidth="11655" windowHeight="10050"/>
  </bookViews>
  <sheets>
    <sheet name="A, F" sheetId="5" r:id="rId1"/>
    <sheet name="B, G, E, I" sheetId="7" r:id="rId2"/>
    <sheet name="C, D, H 1. dan" sheetId="8" r:id="rId3"/>
    <sheet name="C, D, H 2. dan" sheetId="9" r:id="rId4"/>
    <sheet name="C, D, H skupno" sheetId="10" r:id="rId5"/>
  </sheets>
  <definedNames>
    <definedName name="_xlnm.Print_Area" localSheetId="0">'A, F'!$B$4:$S$27</definedName>
    <definedName name="_xlnm.Print_Area" localSheetId="1">'B, G, E, I'!$B$4:$O$57</definedName>
    <definedName name="_xlnm.Print_Area" localSheetId="2">'C, D, H 1. dan'!$B$2:$P$34</definedName>
    <definedName name="_xlnm.Print_Area" localSheetId="3">'C, D, H 2. dan'!$B$2:$N$32</definedName>
    <definedName name="_xlnm.Print_Area" localSheetId="4">'C, D, H skupno'!$A$2:$F$32</definedName>
  </definedNames>
  <calcPr calcId="125725"/>
</workbook>
</file>

<file path=xl/calcChain.xml><?xml version="1.0" encoding="utf-8"?>
<calcChain xmlns="http://schemas.openxmlformats.org/spreadsheetml/2006/main">
  <c r="J25" i="7"/>
  <c r="J26"/>
  <c r="O26" s="1"/>
  <c r="J27"/>
  <c r="J28"/>
  <c r="O28" s="1"/>
  <c r="J29"/>
  <c r="J24"/>
  <c r="J7"/>
  <c r="J8"/>
  <c r="J9"/>
  <c r="J10"/>
  <c r="J11"/>
  <c r="J12"/>
  <c r="J13"/>
  <c r="J14"/>
  <c r="J15"/>
  <c r="J16"/>
  <c r="J17"/>
  <c r="J18"/>
  <c r="J19"/>
  <c r="J6"/>
  <c r="J46"/>
  <c r="J47"/>
  <c r="O47" s="1"/>
  <c r="J48"/>
  <c r="J49"/>
  <c r="J50"/>
  <c r="J51"/>
  <c r="J52"/>
  <c r="J53"/>
  <c r="J54"/>
  <c r="J55"/>
  <c r="J56"/>
  <c r="J57"/>
  <c r="O57" s="1"/>
  <c r="J45"/>
  <c r="J35"/>
  <c r="J36"/>
  <c r="O36" s="1"/>
  <c r="J37"/>
  <c r="J38"/>
  <c r="J39"/>
  <c r="J34"/>
  <c r="F31" i="10"/>
  <c r="F32"/>
  <c r="F30"/>
  <c r="F20"/>
  <c r="F19"/>
  <c r="F22"/>
  <c r="F21"/>
  <c r="F23"/>
  <c r="F18"/>
  <c r="F8"/>
  <c r="F10"/>
  <c r="F7"/>
  <c r="F9"/>
  <c r="F11"/>
  <c r="F12"/>
  <c r="F13"/>
  <c r="F6"/>
  <c r="J9" i="5"/>
  <c r="J10"/>
  <c r="J8"/>
  <c r="J16"/>
  <c r="J6"/>
  <c r="J7"/>
  <c r="J19"/>
  <c r="J12"/>
  <c r="J13"/>
  <c r="J14"/>
  <c r="J15"/>
  <c r="J11"/>
  <c r="J17"/>
  <c r="J18"/>
  <c r="O52" i="7"/>
  <c r="O45"/>
  <c r="O55"/>
  <c r="O39"/>
  <c r="O38"/>
  <c r="O24"/>
  <c r="O29"/>
  <c r="O6"/>
  <c r="I30" i="9"/>
  <c r="N30" s="1"/>
  <c r="I32"/>
  <c r="N32" s="1"/>
  <c r="I31"/>
  <c r="N31" s="1"/>
  <c r="I23"/>
  <c r="N23" s="1"/>
  <c r="I22"/>
  <c r="I18"/>
  <c r="N18" s="1"/>
  <c r="I20"/>
  <c r="I21"/>
  <c r="N21" s="1"/>
  <c r="I19"/>
  <c r="I6"/>
  <c r="N6" s="1"/>
  <c r="I11"/>
  <c r="I9"/>
  <c r="N9" s="1"/>
  <c r="I7"/>
  <c r="I12"/>
  <c r="N12" s="1"/>
  <c r="I8"/>
  <c r="I13"/>
  <c r="N13" s="1"/>
  <c r="I10"/>
  <c r="L22" i="8"/>
  <c r="L18"/>
  <c r="P18" s="1"/>
  <c r="L12"/>
  <c r="K30"/>
  <c r="K32"/>
  <c r="P32" s="1"/>
  <c r="K31"/>
  <c r="K19"/>
  <c r="K20"/>
  <c r="K22"/>
  <c r="K23"/>
  <c r="K21"/>
  <c r="K18"/>
  <c r="K7"/>
  <c r="P7" s="1"/>
  <c r="K8"/>
  <c r="K12"/>
  <c r="K9"/>
  <c r="K11"/>
  <c r="P11" s="1"/>
  <c r="K10"/>
  <c r="P10" s="1"/>
  <c r="K13"/>
  <c r="K6"/>
  <c r="P30"/>
  <c r="P23"/>
  <c r="P21"/>
  <c r="P19"/>
  <c r="P20"/>
  <c r="P6"/>
  <c r="P13"/>
  <c r="P9"/>
  <c r="P31"/>
  <c r="P22"/>
  <c r="P12"/>
  <c r="P8"/>
  <c r="N20" i="9"/>
  <c r="N22"/>
  <c r="N19"/>
  <c r="N8"/>
  <c r="N7"/>
  <c r="N11"/>
  <c r="N10"/>
  <c r="O54" i="7"/>
  <c r="O46"/>
  <c r="O51"/>
  <c r="O50"/>
  <c r="O56"/>
  <c r="O48"/>
  <c r="O49"/>
  <c r="O53"/>
  <c r="O37"/>
  <c r="O34"/>
  <c r="O35"/>
  <c r="O25"/>
  <c r="O27"/>
  <c r="O13"/>
  <c r="O17"/>
  <c r="O16"/>
  <c r="O8"/>
  <c r="O12"/>
  <c r="O11"/>
  <c r="O15"/>
  <c r="O19"/>
  <c r="O18"/>
  <c r="O9"/>
  <c r="O10"/>
  <c r="O7"/>
  <c r="O14"/>
  <c r="O27" i="5"/>
  <c r="O26"/>
  <c r="O25"/>
  <c r="O9"/>
  <c r="O10"/>
  <c r="O8"/>
  <c r="O16"/>
  <c r="O6"/>
  <c r="O7"/>
  <c r="O12"/>
  <c r="O13"/>
  <c r="O14"/>
  <c r="O15"/>
  <c r="O11"/>
  <c r="O17"/>
</calcChain>
</file>

<file path=xl/sharedStrings.xml><?xml version="1.0" encoding="utf-8"?>
<sst xmlns="http://schemas.openxmlformats.org/spreadsheetml/2006/main" count="566" uniqueCount="153">
  <si>
    <t>SKUPAJ</t>
  </si>
  <si>
    <t>Ekipa</t>
  </si>
  <si>
    <t>Kategorija A</t>
  </si>
  <si>
    <t>Najdeni KT</t>
  </si>
  <si>
    <t>Teoretične naloge</t>
  </si>
  <si>
    <t>Praktične naloge</t>
  </si>
  <si>
    <t>Dodatke točke za članice</t>
  </si>
  <si>
    <t>Petčlanska ekipa</t>
  </si>
  <si>
    <t>Porabljen čas</t>
  </si>
  <si>
    <t>Brez članske izkaznice</t>
  </si>
  <si>
    <t>Ekipa z dvema tekmovalcema</t>
  </si>
  <si>
    <t>Brez planinskih čevljev</t>
  </si>
  <si>
    <t>Kategorija B</t>
  </si>
  <si>
    <t>Kategorija C</t>
  </si>
  <si>
    <t>Vrisovanje</t>
  </si>
  <si>
    <t>Kategorija D</t>
  </si>
  <si>
    <t>Kategorija E</t>
  </si>
  <si>
    <t>Kategorija F</t>
  </si>
  <si>
    <t>Kategorija H</t>
  </si>
  <si>
    <t>1. dan</t>
  </si>
  <si>
    <t>2. dan</t>
  </si>
  <si>
    <t>Dobrovlje Braslovče</t>
  </si>
  <si>
    <t>Mesto</t>
  </si>
  <si>
    <t>1.</t>
  </si>
  <si>
    <t>2.</t>
  </si>
  <si>
    <t>3.</t>
  </si>
  <si>
    <t>4.</t>
  </si>
  <si>
    <t>5.</t>
  </si>
  <si>
    <t>6.</t>
  </si>
  <si>
    <t>7.</t>
  </si>
  <si>
    <t>8.</t>
  </si>
  <si>
    <t>Društvo</t>
  </si>
  <si>
    <t>Ime ekipe</t>
  </si>
  <si>
    <t>Minus 10 pik</t>
  </si>
  <si>
    <t>Gornji Grad C1</t>
  </si>
  <si>
    <t>Divji lovci</t>
  </si>
  <si>
    <t>Toktrat uvrščeni</t>
  </si>
  <si>
    <t>Izbrisani</t>
  </si>
  <si>
    <t>Šus tulige</t>
  </si>
  <si>
    <t>Rečica ob Savinji</t>
  </si>
  <si>
    <t>Zabukovica</t>
  </si>
  <si>
    <t>Gornji Grad</t>
  </si>
  <si>
    <t>Ožbalt Kapla</t>
  </si>
  <si>
    <t>Domžale</t>
  </si>
  <si>
    <t>Gornja Radgona</t>
  </si>
  <si>
    <t>Nazarje</t>
  </si>
  <si>
    <t>Iščemo pikapolonico</t>
  </si>
  <si>
    <t>Velenje D</t>
  </si>
  <si>
    <t>Ksihti</t>
  </si>
  <si>
    <t>Ludmilje</t>
  </si>
  <si>
    <t>Nas 5 je najboljši par</t>
  </si>
  <si>
    <t>Polzela D</t>
  </si>
  <si>
    <t>Ljubljana Matica</t>
  </si>
  <si>
    <t>Velenje</t>
  </si>
  <si>
    <t>Ruše</t>
  </si>
  <si>
    <t>Slivnica pri Celju</t>
  </si>
  <si>
    <t>Polzela</t>
  </si>
  <si>
    <t>Dendroctonus</t>
  </si>
  <si>
    <t>Ruševci</t>
  </si>
  <si>
    <t>Šoštanj</t>
  </si>
  <si>
    <t>Mrtvi čas</t>
  </si>
  <si>
    <t xml:space="preserve">Sloga Rogatec </t>
  </si>
  <si>
    <t>Gamsi</t>
  </si>
  <si>
    <t>Vuzenica</t>
  </si>
  <si>
    <t>Ljubno ob S.</t>
  </si>
  <si>
    <t>Poljčane</t>
  </si>
  <si>
    <t>Lucky five</t>
  </si>
  <si>
    <t>LJ Matica</t>
  </si>
  <si>
    <t>Ljubljanski zmaji</t>
  </si>
  <si>
    <t>Semič</t>
  </si>
  <si>
    <t>Smočki Graščaki</t>
  </si>
  <si>
    <t>Vransko</t>
  </si>
  <si>
    <t>Pogumni</t>
  </si>
  <si>
    <t>Slivniški Gamsi</t>
  </si>
  <si>
    <t>Žalec</t>
  </si>
  <si>
    <t xml:space="preserve">Prevalje </t>
  </si>
  <si>
    <t>Avrikelj</t>
  </si>
  <si>
    <t>9.</t>
  </si>
  <si>
    <t>10.</t>
  </si>
  <si>
    <t>11.</t>
  </si>
  <si>
    <t>12.</t>
  </si>
  <si>
    <t>13.</t>
  </si>
  <si>
    <t>14.</t>
  </si>
  <si>
    <t>Kozorogi</t>
  </si>
  <si>
    <t>Jurše</t>
  </si>
  <si>
    <t>Sobotič</t>
  </si>
  <si>
    <t>Kategorija G</t>
  </si>
  <si>
    <t>Kategorija I</t>
  </si>
  <si>
    <t>Sloga Rogatec</t>
  </si>
  <si>
    <t>Lovrenc na P.</t>
  </si>
  <si>
    <t>Boč Kostrivnica</t>
  </si>
  <si>
    <t>Zagorje ob Savi</t>
  </si>
  <si>
    <t>Krka Novo mesto</t>
  </si>
  <si>
    <t>Lauženki</t>
  </si>
  <si>
    <t>Velikonočnica</t>
  </si>
  <si>
    <t>Smajli</t>
  </si>
  <si>
    <t>Kremenčkovi</t>
  </si>
  <si>
    <t>Šokci</t>
  </si>
  <si>
    <t>Gnile dile</t>
  </si>
  <si>
    <t>Planšarji</t>
  </si>
  <si>
    <t>Črveki</t>
  </si>
  <si>
    <t>OŠ Griže</t>
  </si>
  <si>
    <t>Planinske Rožce</t>
  </si>
  <si>
    <t>Lobnica</t>
  </si>
  <si>
    <t>Kampelci</t>
  </si>
  <si>
    <t>Grče</t>
  </si>
  <si>
    <t>Flosarji</t>
  </si>
  <si>
    <t>Podpeč-Preserje</t>
  </si>
  <si>
    <t>Optimistke</t>
  </si>
  <si>
    <t>Knedli</t>
  </si>
  <si>
    <t>Slive</t>
  </si>
  <si>
    <t>G2</t>
  </si>
  <si>
    <t>G3</t>
  </si>
  <si>
    <t>Zverinice iz Rezije</t>
  </si>
  <si>
    <t>Maščevalci</t>
  </si>
  <si>
    <t>Butnskala</t>
  </si>
  <si>
    <t>Gojzerji</t>
  </si>
  <si>
    <t>CDH prvi dan, 12.5.2012</t>
  </si>
  <si>
    <t>CDH drugi dan, 13.5.2012</t>
  </si>
  <si>
    <t>Testi</t>
  </si>
  <si>
    <t>Naloge na KT</t>
  </si>
  <si>
    <t>KT1</t>
  </si>
  <si>
    <t>KT7</t>
  </si>
  <si>
    <t>KT3</t>
  </si>
  <si>
    <r>
      <rPr>
        <b/>
        <sz val="10"/>
        <color theme="1"/>
        <rFont val="Calibri"/>
        <family val="2"/>
        <scheme val="minor"/>
      </rPr>
      <t xml:space="preserve">Opomoba: </t>
    </r>
    <r>
      <rPr>
        <sz val="10"/>
        <color theme="1"/>
        <rFont val="Calibri"/>
        <family val="2"/>
        <charset val="238"/>
        <scheme val="minor"/>
      </rPr>
      <t>7. naloga se pri točkovanju vrisovanja ne upošteva.</t>
    </r>
  </si>
  <si>
    <t>Zlatorogi</t>
  </si>
  <si>
    <t>Majstri d.o.o.</t>
  </si>
  <si>
    <t>G</t>
  </si>
  <si>
    <t>Prevalje</t>
  </si>
  <si>
    <t>Slivniške Svinje</t>
  </si>
  <si>
    <t>Nepremagljivi</t>
  </si>
  <si>
    <t>Doborvlje Braslovče</t>
  </si>
  <si>
    <t>PD Žalec</t>
  </si>
  <si>
    <t>PD Nazarje A</t>
  </si>
  <si>
    <t>Nepredvidljivi</t>
  </si>
  <si>
    <t>Planinski hrčki</t>
  </si>
  <si>
    <t>Vuzenica 3</t>
  </si>
  <si>
    <t>I problem</t>
  </si>
  <si>
    <t>Mi2</t>
  </si>
  <si>
    <t>E</t>
  </si>
  <si>
    <t>Ljubno B</t>
  </si>
  <si>
    <t>Gozdarji</t>
  </si>
  <si>
    <t>Habani</t>
  </si>
  <si>
    <t>KT8</t>
  </si>
  <si>
    <t>KT2</t>
  </si>
  <si>
    <t>KT4</t>
  </si>
  <si>
    <t>KT6</t>
  </si>
  <si>
    <t>KT5</t>
  </si>
  <si>
    <t>TENNN</t>
  </si>
  <si>
    <t>*</t>
  </si>
  <si>
    <t>Rudarji</t>
  </si>
  <si>
    <t>CDH SKUPAJ</t>
  </si>
  <si>
    <t>DISKF.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</si>
</sst>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238"/>
    </font>
    <font>
      <sz val="10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1" applyFont="1" applyBorder="1" applyAlignment="1" applyProtection="1"/>
    <xf numFmtId="0" fontId="2" fillId="0" borderId="1" xfId="0" applyFont="1" applyFill="1" applyBorder="1"/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NumberFormat="1" applyFont="1"/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20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5" xfId="0" applyFont="1" applyFill="1" applyBorder="1" applyAlignment="1">
      <alignment horizontal="center"/>
    </xf>
    <xf numFmtId="0" fontId="2" fillId="2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0" xfId="0" applyFont="1"/>
    <xf numFmtId="0" fontId="12" fillId="0" borderId="1" xfId="1" applyFont="1" applyBorder="1" applyAlignment="1" applyProtection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es.zalezina@guest.arnes.s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S30"/>
  <sheetViews>
    <sheetView tabSelected="1" view="pageLayout" topLeftCell="A22" zoomScaleNormal="100" workbookViewId="0">
      <selection activeCell="N31" sqref="N31"/>
    </sheetView>
  </sheetViews>
  <sheetFormatPr defaultRowHeight="12.75"/>
  <cols>
    <col min="1" max="1" width="3.42578125" style="1" customWidth="1"/>
    <col min="2" max="2" width="6" style="6" customWidth="1"/>
    <col min="3" max="3" width="16.42578125" style="1" customWidth="1"/>
    <col min="4" max="4" width="14.5703125" style="1" bestFit="1" customWidth="1"/>
    <col min="5" max="5" width="8.28515625" style="1" bestFit="1" customWidth="1"/>
    <col min="6" max="6" width="9.28515625" style="1" customWidth="1"/>
    <col min="7" max="7" width="6.7109375" style="1" customWidth="1"/>
    <col min="8" max="8" width="9.140625" style="1" customWidth="1"/>
    <col min="9" max="9" width="8.85546875" style="1" customWidth="1"/>
    <col min="10" max="10" width="7.140625" style="1" customWidth="1"/>
    <col min="11" max="11" width="8.42578125" style="1" bestFit="1" customWidth="1"/>
    <col min="12" max="12" width="7.7109375" style="1" bestFit="1" customWidth="1"/>
    <col min="13" max="13" width="12.42578125" style="1" customWidth="1"/>
    <col min="14" max="14" width="8.7109375" style="1" bestFit="1" customWidth="1"/>
    <col min="15" max="15" width="6.7109375" style="1" bestFit="1" customWidth="1"/>
    <col min="16" max="16384" width="9.140625" style="1"/>
  </cols>
  <sheetData>
    <row r="4" spans="2:19" ht="26.25">
      <c r="B4" s="7" t="s">
        <v>2</v>
      </c>
      <c r="Q4" s="46" t="s">
        <v>60</v>
      </c>
      <c r="R4" s="47"/>
      <c r="S4" s="47"/>
    </row>
    <row r="5" spans="2:19" s="10" customFormat="1" ht="39" thickBot="1">
      <c r="B5" s="8" t="s">
        <v>22</v>
      </c>
      <c r="C5" s="8" t="s">
        <v>31</v>
      </c>
      <c r="D5" s="8" t="s">
        <v>32</v>
      </c>
      <c r="E5" s="8" t="s">
        <v>5</v>
      </c>
      <c r="F5" s="8" t="s">
        <v>4</v>
      </c>
      <c r="G5" s="8" t="s">
        <v>3</v>
      </c>
      <c r="H5" s="8" t="s">
        <v>6</v>
      </c>
      <c r="I5" s="8" t="s">
        <v>7</v>
      </c>
      <c r="J5" s="8" t="s">
        <v>60</v>
      </c>
      <c r="K5" s="8" t="s">
        <v>8</v>
      </c>
      <c r="L5" s="8" t="s">
        <v>9</v>
      </c>
      <c r="M5" s="8" t="s">
        <v>10</v>
      </c>
      <c r="N5" s="8" t="s">
        <v>11</v>
      </c>
      <c r="O5" s="9" t="s">
        <v>0</v>
      </c>
      <c r="Q5" s="8" t="s">
        <v>145</v>
      </c>
      <c r="R5" s="8" t="s">
        <v>146</v>
      </c>
      <c r="S5" s="8" t="s">
        <v>143</v>
      </c>
    </row>
    <row r="6" spans="2:19" s="43" customFormat="1" ht="13.5" thickBot="1">
      <c r="B6" s="3" t="s">
        <v>23</v>
      </c>
      <c r="C6" s="14" t="s">
        <v>65</v>
      </c>
      <c r="D6" s="2" t="s">
        <v>66</v>
      </c>
      <c r="E6" s="3">
        <v>35</v>
      </c>
      <c r="F6" s="3">
        <v>20</v>
      </c>
      <c r="G6" s="3">
        <v>400</v>
      </c>
      <c r="H6" s="3">
        <v>10</v>
      </c>
      <c r="I6" s="3">
        <v>10</v>
      </c>
      <c r="J6" s="3">
        <f t="shared" ref="J6:J19" si="0">Q6+R6+S6</f>
        <v>0</v>
      </c>
      <c r="K6" s="3">
        <v>178</v>
      </c>
      <c r="L6" s="3"/>
      <c r="M6" s="3"/>
      <c r="N6" s="4"/>
      <c r="O6" s="5">
        <f t="shared" ref="O6:O17" si="1">E6+F6+G6+H6+I6+J6-K6-L6-M6-N6</f>
        <v>297</v>
      </c>
      <c r="P6" s="1"/>
      <c r="Q6" s="3"/>
      <c r="R6" s="3"/>
      <c r="S6" s="3"/>
    </row>
    <row r="7" spans="2:19" ht="13.5" thickBot="1">
      <c r="B7" s="3" t="s">
        <v>24</v>
      </c>
      <c r="C7" s="2" t="s">
        <v>21</v>
      </c>
      <c r="D7" s="2" t="s">
        <v>134</v>
      </c>
      <c r="E7" s="3">
        <v>60</v>
      </c>
      <c r="F7" s="3">
        <v>25</v>
      </c>
      <c r="G7" s="3">
        <v>400</v>
      </c>
      <c r="H7" s="3"/>
      <c r="I7" s="3">
        <v>10</v>
      </c>
      <c r="J7" s="3">
        <f t="shared" si="0"/>
        <v>4</v>
      </c>
      <c r="K7" s="3">
        <v>208</v>
      </c>
      <c r="L7" s="3"/>
      <c r="M7" s="3"/>
      <c r="N7" s="4"/>
      <c r="O7" s="5">
        <f t="shared" si="1"/>
        <v>291</v>
      </c>
      <c r="Q7" s="3"/>
      <c r="R7" s="3">
        <v>2</v>
      </c>
      <c r="S7" s="3">
        <v>2</v>
      </c>
    </row>
    <row r="8" spans="2:19" ht="13.5" thickBot="1">
      <c r="B8" s="3" t="s">
        <v>25</v>
      </c>
      <c r="C8" s="2" t="s">
        <v>45</v>
      </c>
      <c r="D8" s="2" t="s">
        <v>133</v>
      </c>
      <c r="E8" s="3">
        <v>60</v>
      </c>
      <c r="F8" s="3">
        <v>15</v>
      </c>
      <c r="G8" s="3">
        <v>400</v>
      </c>
      <c r="H8" s="3">
        <v>2</v>
      </c>
      <c r="I8" s="3">
        <v>10</v>
      </c>
      <c r="J8" s="3">
        <f t="shared" si="0"/>
        <v>0</v>
      </c>
      <c r="K8" s="3">
        <v>200</v>
      </c>
      <c r="L8" s="3"/>
      <c r="M8" s="3"/>
      <c r="N8" s="4"/>
      <c r="O8" s="5">
        <f t="shared" si="1"/>
        <v>287</v>
      </c>
      <c r="Q8" s="3"/>
      <c r="R8" s="3"/>
      <c r="S8" s="3"/>
    </row>
    <row r="9" spans="2:19" ht="13.5" thickBot="1">
      <c r="B9" s="3" t="s">
        <v>26</v>
      </c>
      <c r="C9" s="2" t="s">
        <v>54</v>
      </c>
      <c r="D9" s="2" t="s">
        <v>62</v>
      </c>
      <c r="E9" s="3">
        <v>35</v>
      </c>
      <c r="F9" s="3">
        <v>5</v>
      </c>
      <c r="G9" s="3">
        <v>400</v>
      </c>
      <c r="H9" s="3">
        <v>2</v>
      </c>
      <c r="I9" s="3"/>
      <c r="J9" s="3">
        <f t="shared" si="0"/>
        <v>0</v>
      </c>
      <c r="K9" s="3">
        <v>187</v>
      </c>
      <c r="L9" s="3">
        <v>10</v>
      </c>
      <c r="M9" s="3"/>
      <c r="N9" s="4"/>
      <c r="O9" s="5">
        <f t="shared" si="1"/>
        <v>245</v>
      </c>
      <c r="Q9" s="3"/>
      <c r="R9" s="3"/>
      <c r="S9" s="3"/>
    </row>
    <row r="10" spans="2:19" ht="13.5" thickBot="1">
      <c r="B10" s="3" t="s">
        <v>27</v>
      </c>
      <c r="C10" s="2" t="s">
        <v>63</v>
      </c>
      <c r="D10" s="2" t="s">
        <v>126</v>
      </c>
      <c r="E10" s="3">
        <v>35</v>
      </c>
      <c r="F10" s="3">
        <v>0</v>
      </c>
      <c r="G10" s="3">
        <v>400</v>
      </c>
      <c r="H10" s="3"/>
      <c r="I10" s="3"/>
      <c r="J10" s="3">
        <f t="shared" si="0"/>
        <v>6</v>
      </c>
      <c r="K10" s="3">
        <v>234</v>
      </c>
      <c r="L10" s="3"/>
      <c r="M10" s="3"/>
      <c r="N10" s="4"/>
      <c r="O10" s="5">
        <f t="shared" si="1"/>
        <v>207</v>
      </c>
      <c r="Q10" s="3"/>
      <c r="R10" s="3"/>
      <c r="S10" s="3">
        <v>6</v>
      </c>
    </row>
    <row r="11" spans="2:19" ht="13.5" thickBot="1">
      <c r="B11" s="3" t="s">
        <v>28</v>
      </c>
      <c r="C11" s="2" t="s">
        <v>74</v>
      </c>
      <c r="D11" s="2" t="s">
        <v>132</v>
      </c>
      <c r="E11" s="3">
        <v>35</v>
      </c>
      <c r="F11" s="3">
        <v>-10</v>
      </c>
      <c r="G11" s="3">
        <v>350</v>
      </c>
      <c r="H11" s="3">
        <v>2</v>
      </c>
      <c r="I11" s="3">
        <v>10</v>
      </c>
      <c r="J11" s="3">
        <f t="shared" si="0"/>
        <v>17</v>
      </c>
      <c r="K11" s="3">
        <v>232</v>
      </c>
      <c r="L11" s="3"/>
      <c r="M11" s="3"/>
      <c r="N11" s="4"/>
      <c r="O11" s="5">
        <f t="shared" si="1"/>
        <v>172</v>
      </c>
      <c r="Q11" s="3"/>
      <c r="R11" s="3">
        <v>4</v>
      </c>
      <c r="S11" s="3">
        <v>13</v>
      </c>
    </row>
    <row r="12" spans="2:19" ht="13.5" thickBot="1">
      <c r="B12" s="3" t="s">
        <v>29</v>
      </c>
      <c r="C12" s="2" t="s">
        <v>69</v>
      </c>
      <c r="D12" s="2" t="s">
        <v>70</v>
      </c>
      <c r="E12" s="3">
        <v>60</v>
      </c>
      <c r="F12" s="3">
        <v>5</v>
      </c>
      <c r="G12" s="3">
        <v>300</v>
      </c>
      <c r="H12" s="3">
        <v>6</v>
      </c>
      <c r="I12" s="3"/>
      <c r="J12" s="3">
        <f t="shared" si="0"/>
        <v>7</v>
      </c>
      <c r="K12" s="3">
        <v>202</v>
      </c>
      <c r="L12" s="3">
        <v>10</v>
      </c>
      <c r="M12" s="3"/>
      <c r="N12" s="4"/>
      <c r="O12" s="5">
        <f t="shared" si="1"/>
        <v>166</v>
      </c>
      <c r="Q12" s="3"/>
      <c r="R12" s="3"/>
      <c r="S12" s="3">
        <v>7</v>
      </c>
    </row>
    <row r="13" spans="2:19" s="43" customFormat="1" ht="13.5" thickBot="1">
      <c r="B13" s="3" t="s">
        <v>30</v>
      </c>
      <c r="C13" s="2" t="s">
        <v>71</v>
      </c>
      <c r="D13" s="2" t="s">
        <v>72</v>
      </c>
      <c r="E13" s="3">
        <v>60</v>
      </c>
      <c r="F13" s="3">
        <v>20</v>
      </c>
      <c r="G13" s="3">
        <v>300</v>
      </c>
      <c r="H13" s="3"/>
      <c r="I13" s="3">
        <v>10</v>
      </c>
      <c r="J13" s="3">
        <f t="shared" si="0"/>
        <v>0</v>
      </c>
      <c r="K13" s="3">
        <v>285</v>
      </c>
      <c r="L13" s="3"/>
      <c r="M13" s="3"/>
      <c r="N13" s="4"/>
      <c r="O13" s="5">
        <f t="shared" si="1"/>
        <v>105</v>
      </c>
      <c r="P13" s="1"/>
      <c r="Q13" s="3"/>
      <c r="R13" s="3"/>
      <c r="S13" s="3"/>
    </row>
    <row r="14" spans="2:19" ht="13.5" thickBot="1">
      <c r="B14" s="3" t="s">
        <v>77</v>
      </c>
      <c r="C14" s="2" t="s">
        <v>55</v>
      </c>
      <c r="D14" s="2" t="s">
        <v>73</v>
      </c>
      <c r="E14" s="3">
        <v>35</v>
      </c>
      <c r="F14" s="3">
        <v>10</v>
      </c>
      <c r="G14" s="3">
        <v>350</v>
      </c>
      <c r="H14" s="3">
        <v>4</v>
      </c>
      <c r="I14" s="3">
        <v>10</v>
      </c>
      <c r="J14" s="3">
        <f t="shared" si="0"/>
        <v>2</v>
      </c>
      <c r="K14" s="3">
        <v>297</v>
      </c>
      <c r="L14" s="3">
        <v>10</v>
      </c>
      <c r="M14" s="3"/>
      <c r="N14" s="3"/>
      <c r="O14" s="5">
        <f t="shared" si="1"/>
        <v>104</v>
      </c>
      <c r="Q14" s="3"/>
      <c r="R14" s="3"/>
      <c r="S14" s="3">
        <v>2</v>
      </c>
    </row>
    <row r="15" spans="2:19" ht="13.5" thickBot="1">
      <c r="B15" s="3" t="s">
        <v>78</v>
      </c>
      <c r="C15" s="2" t="s">
        <v>39</v>
      </c>
      <c r="D15" s="2" t="s">
        <v>135</v>
      </c>
      <c r="E15" s="3">
        <v>35</v>
      </c>
      <c r="F15" s="3">
        <v>20</v>
      </c>
      <c r="G15" s="3">
        <v>300</v>
      </c>
      <c r="H15" s="3">
        <v>4</v>
      </c>
      <c r="I15" s="3">
        <v>10</v>
      </c>
      <c r="J15" s="3">
        <f t="shared" si="0"/>
        <v>6</v>
      </c>
      <c r="K15" s="3">
        <v>273</v>
      </c>
      <c r="L15" s="3">
        <v>10</v>
      </c>
      <c r="M15" s="3"/>
      <c r="N15" s="3"/>
      <c r="O15" s="5">
        <f t="shared" si="1"/>
        <v>92</v>
      </c>
      <c r="Q15" s="3"/>
      <c r="R15" s="3"/>
      <c r="S15" s="3">
        <v>6</v>
      </c>
    </row>
    <row r="16" spans="2:19" ht="13.5" thickBot="1">
      <c r="B16" s="3" t="s">
        <v>79</v>
      </c>
      <c r="C16" s="15" t="s">
        <v>64</v>
      </c>
      <c r="D16" s="2" t="s">
        <v>125</v>
      </c>
      <c r="E16" s="3">
        <v>15</v>
      </c>
      <c r="F16" s="3">
        <v>-5</v>
      </c>
      <c r="G16" s="3">
        <v>250</v>
      </c>
      <c r="H16" s="3">
        <v>4</v>
      </c>
      <c r="I16" s="3">
        <v>10</v>
      </c>
      <c r="J16" s="3">
        <f t="shared" si="0"/>
        <v>0</v>
      </c>
      <c r="K16" s="3">
        <v>278</v>
      </c>
      <c r="L16" s="3"/>
      <c r="M16" s="3"/>
      <c r="N16" s="3"/>
      <c r="O16" s="5">
        <f t="shared" si="1"/>
        <v>-4</v>
      </c>
      <c r="Q16" s="3"/>
      <c r="R16" s="3"/>
      <c r="S16" s="3"/>
    </row>
    <row r="17" spans="2:19" ht="13.5" thickBot="1">
      <c r="B17" s="3" t="s">
        <v>80</v>
      </c>
      <c r="C17" s="2" t="s">
        <v>75</v>
      </c>
      <c r="D17" s="2" t="s">
        <v>76</v>
      </c>
      <c r="E17" s="13">
        <v>15</v>
      </c>
      <c r="F17" s="13">
        <v>20</v>
      </c>
      <c r="G17" s="13">
        <v>200</v>
      </c>
      <c r="H17" s="13">
        <v>6</v>
      </c>
      <c r="I17" s="13"/>
      <c r="J17" s="3">
        <f t="shared" si="0"/>
        <v>0</v>
      </c>
      <c r="K17" s="13">
        <v>282</v>
      </c>
      <c r="L17" s="13"/>
      <c r="M17" s="13"/>
      <c r="N17" s="13"/>
      <c r="O17" s="5">
        <f t="shared" si="1"/>
        <v>-41</v>
      </c>
      <c r="Q17" s="3"/>
      <c r="R17" s="3"/>
      <c r="S17" s="3"/>
    </row>
    <row r="18" spans="2:19" ht="13.5" thickBot="1">
      <c r="B18" s="39" t="s">
        <v>152</v>
      </c>
      <c r="C18" s="44" t="s">
        <v>61</v>
      </c>
      <c r="D18" s="40" t="s">
        <v>148</v>
      </c>
      <c r="E18" s="39">
        <v>35</v>
      </c>
      <c r="F18" s="39">
        <v>30</v>
      </c>
      <c r="G18" s="39">
        <v>300</v>
      </c>
      <c r="H18" s="39">
        <v>6</v>
      </c>
      <c r="I18" s="39">
        <v>10</v>
      </c>
      <c r="J18" s="39">
        <f t="shared" si="0"/>
        <v>4</v>
      </c>
      <c r="K18" s="39">
        <v>312</v>
      </c>
      <c r="L18" s="39"/>
      <c r="M18" s="39"/>
      <c r="N18" s="39"/>
      <c r="O18" s="42"/>
      <c r="P18" s="43"/>
      <c r="Q18" s="39"/>
      <c r="R18" s="39">
        <v>4</v>
      </c>
      <c r="S18" s="39"/>
    </row>
    <row r="19" spans="2:19">
      <c r="B19" s="39" t="s">
        <v>152</v>
      </c>
      <c r="C19" s="40" t="s">
        <v>67</v>
      </c>
      <c r="D19" s="40" t="s">
        <v>68</v>
      </c>
      <c r="E19" s="39">
        <v>20</v>
      </c>
      <c r="F19" s="39">
        <v>15</v>
      </c>
      <c r="G19" s="39">
        <v>100</v>
      </c>
      <c r="H19" s="39"/>
      <c r="I19" s="39"/>
      <c r="J19" s="39">
        <f t="shared" si="0"/>
        <v>0</v>
      </c>
      <c r="K19" s="39" t="s">
        <v>149</v>
      </c>
      <c r="L19" s="39"/>
      <c r="M19" s="39"/>
      <c r="N19" s="41"/>
      <c r="O19" s="42"/>
      <c r="P19" s="43"/>
      <c r="Q19" s="39"/>
      <c r="R19" s="39"/>
      <c r="S19" s="39"/>
    </row>
    <row r="20" spans="2:19" ht="15">
      <c r="B20" s="12"/>
      <c r="C20" s="1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9" ht="15">
      <c r="B21" s="12"/>
      <c r="C21" s="11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9" ht="15">
      <c r="B22" s="12"/>
      <c r="C22" s="11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2:19" ht="26.25">
      <c r="B23" s="7" t="s">
        <v>17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Q23" s="46" t="s">
        <v>60</v>
      </c>
      <c r="R23" s="47"/>
      <c r="S23" s="47"/>
    </row>
    <row r="24" spans="2:19" s="10" customFormat="1" ht="39" thickBot="1">
      <c r="B24" s="8" t="s">
        <v>22</v>
      </c>
      <c r="C24" s="8" t="s">
        <v>1</v>
      </c>
      <c r="D24" s="8"/>
      <c r="E24" s="8" t="s">
        <v>5</v>
      </c>
      <c r="F24" s="8" t="s">
        <v>4</v>
      </c>
      <c r="G24" s="8" t="s">
        <v>3</v>
      </c>
      <c r="H24" s="8" t="s">
        <v>6</v>
      </c>
      <c r="I24" s="8" t="s">
        <v>7</v>
      </c>
      <c r="J24" s="8" t="s">
        <v>60</v>
      </c>
      <c r="K24" s="8" t="s">
        <v>8</v>
      </c>
      <c r="L24" s="8" t="s">
        <v>9</v>
      </c>
      <c r="M24" s="8" t="s">
        <v>10</v>
      </c>
      <c r="N24" s="8" t="s">
        <v>11</v>
      </c>
      <c r="O24" s="9" t="s">
        <v>0</v>
      </c>
      <c r="Q24" s="8" t="s">
        <v>145</v>
      </c>
      <c r="R24" s="8" t="s">
        <v>146</v>
      </c>
      <c r="S24" s="8" t="s">
        <v>143</v>
      </c>
    </row>
    <row r="25" spans="2:19" ht="13.5" thickBot="1">
      <c r="B25" s="3" t="s">
        <v>23</v>
      </c>
      <c r="C25" s="2" t="s">
        <v>56</v>
      </c>
      <c r="D25" s="2" t="s">
        <v>83</v>
      </c>
      <c r="E25" s="3">
        <v>35</v>
      </c>
      <c r="F25" s="3">
        <v>20</v>
      </c>
      <c r="G25" s="3">
        <v>400</v>
      </c>
      <c r="H25" s="3">
        <v>2</v>
      </c>
      <c r="I25" s="3"/>
      <c r="J25" s="3"/>
      <c r="K25" s="3">
        <v>127</v>
      </c>
      <c r="L25" s="3"/>
      <c r="M25" s="3"/>
      <c r="N25" s="4"/>
      <c r="O25" s="5">
        <f>E25+F25+G25+H25+I25+J25-K25-L25-M25-N25</f>
        <v>330</v>
      </c>
      <c r="Q25" s="3"/>
      <c r="R25" s="3"/>
      <c r="S25" s="3"/>
    </row>
    <row r="26" spans="2:19" ht="13.5" thickBot="1">
      <c r="B26" s="3" t="s">
        <v>24</v>
      </c>
      <c r="C26" s="2" t="s">
        <v>65</v>
      </c>
      <c r="D26" s="2" t="s">
        <v>85</v>
      </c>
      <c r="E26" s="3">
        <v>60</v>
      </c>
      <c r="F26" s="3">
        <v>10</v>
      </c>
      <c r="G26" s="3">
        <v>400</v>
      </c>
      <c r="H26" s="3"/>
      <c r="I26" s="3"/>
      <c r="J26" s="3">
        <v>1</v>
      </c>
      <c r="K26" s="3">
        <v>192</v>
      </c>
      <c r="L26" s="3"/>
      <c r="M26" s="3"/>
      <c r="N26" s="4"/>
      <c r="O26" s="5">
        <f>E26+F26+G26+H26+I26+J26-K26-L26-M26-N26</f>
        <v>279</v>
      </c>
      <c r="Q26" s="3">
        <v>1</v>
      </c>
      <c r="R26" s="3"/>
      <c r="S26" s="3"/>
    </row>
    <row r="27" spans="2:19">
      <c r="B27" s="3" t="s">
        <v>25</v>
      </c>
      <c r="C27" s="2" t="s">
        <v>54</v>
      </c>
      <c r="D27" s="2" t="s">
        <v>84</v>
      </c>
      <c r="E27" s="3">
        <v>15</v>
      </c>
      <c r="F27" s="3">
        <v>15</v>
      </c>
      <c r="G27" s="3">
        <v>400</v>
      </c>
      <c r="H27" s="3">
        <v>4</v>
      </c>
      <c r="I27" s="3"/>
      <c r="J27" s="3"/>
      <c r="K27" s="3">
        <v>169</v>
      </c>
      <c r="L27" s="3">
        <v>10</v>
      </c>
      <c r="M27" s="3"/>
      <c r="N27" s="4"/>
      <c r="O27" s="5">
        <f>E27+F27+G27+H27+I27+J27-K27-L27-M27-N27</f>
        <v>255</v>
      </c>
      <c r="Q27" s="3"/>
      <c r="R27" s="3"/>
      <c r="S27" s="3"/>
    </row>
    <row r="28" spans="2:19"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2:19"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2:19"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</sheetData>
  <sortState ref="B6:S19">
    <sortCondition descending="1" ref="O6:O19"/>
  </sortState>
  <mergeCells count="2">
    <mergeCell ref="Q4:S4"/>
    <mergeCell ref="Q23:S23"/>
  </mergeCells>
  <hyperlinks>
    <hyperlink ref="C18" r:id="rId1" display="mailto:ines.zalezina@guest.arnes.si"/>
  </hyperlinks>
  <pageMargins left="0.3" right="0.70866141732283472" top="0.74803149606299213" bottom="0.74803149606299213" header="0.31496062992125984" footer="0.31496062992125984"/>
  <pageSetup paperSize="9" scale="79" orientation="landscape" horizontalDpi="4294967295" r:id="rId2"/>
  <headerFooter>
    <oddHeader>&amp;CMLADINSKA KOMISIJA PLANINSKE ZVEZE SLOVENIJE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4:S58"/>
  <sheetViews>
    <sheetView workbookViewId="0">
      <selection activeCell="S54" sqref="S54"/>
    </sheetView>
  </sheetViews>
  <sheetFormatPr defaultRowHeight="12.75"/>
  <cols>
    <col min="1" max="1" width="11.28515625" style="1" customWidth="1"/>
    <col min="2" max="2" width="6" style="6" customWidth="1"/>
    <col min="3" max="3" width="16.42578125" style="1" customWidth="1"/>
    <col min="4" max="4" width="18.28515625" style="1" bestFit="1" customWidth="1"/>
    <col min="5" max="5" width="8.28515625" style="1" bestFit="1" customWidth="1"/>
    <col min="6" max="6" width="9.28515625" style="1" customWidth="1"/>
    <col min="7" max="7" width="7.5703125" style="1" customWidth="1"/>
    <col min="8" max="8" width="9.140625" style="1" customWidth="1"/>
    <col min="9" max="9" width="8.85546875" style="1" customWidth="1"/>
    <col min="10" max="10" width="7.140625" style="1" customWidth="1"/>
    <col min="11" max="11" width="8.42578125" style="1" bestFit="1" customWidth="1"/>
    <col min="12" max="12" width="7.7109375" style="1" bestFit="1" customWidth="1"/>
    <col min="13" max="13" width="12.42578125" style="1" customWidth="1"/>
    <col min="14" max="14" width="8.7109375" style="1" bestFit="1" customWidth="1"/>
    <col min="15" max="15" width="6.7109375" style="1" bestFit="1" customWidth="1"/>
    <col min="16" max="16384" width="9.140625" style="1"/>
  </cols>
  <sheetData>
    <row r="4" spans="2:19" ht="26.25">
      <c r="B4" s="7" t="s">
        <v>12</v>
      </c>
      <c r="Q4" s="46" t="s">
        <v>60</v>
      </c>
      <c r="R4" s="47"/>
      <c r="S4" s="47"/>
    </row>
    <row r="5" spans="2:19" s="10" customFormat="1" ht="39" thickBot="1">
      <c r="B5" s="8" t="s">
        <v>22</v>
      </c>
      <c r="C5" s="8" t="s">
        <v>31</v>
      </c>
      <c r="D5" s="8" t="s">
        <v>32</v>
      </c>
      <c r="E5" s="8" t="s">
        <v>5</v>
      </c>
      <c r="F5" s="8" t="s">
        <v>4</v>
      </c>
      <c r="G5" s="8" t="s">
        <v>3</v>
      </c>
      <c r="H5" s="8" t="s">
        <v>6</v>
      </c>
      <c r="I5" s="8" t="s">
        <v>7</v>
      </c>
      <c r="J5" s="8" t="s">
        <v>60</v>
      </c>
      <c r="K5" s="8" t="s">
        <v>8</v>
      </c>
      <c r="L5" s="8" t="s">
        <v>9</v>
      </c>
      <c r="M5" s="8" t="s">
        <v>10</v>
      </c>
      <c r="N5" s="8" t="s">
        <v>11</v>
      </c>
      <c r="O5" s="9" t="s">
        <v>0</v>
      </c>
      <c r="Q5" s="8" t="s">
        <v>144</v>
      </c>
      <c r="R5" s="8" t="s">
        <v>123</v>
      </c>
      <c r="S5" s="8" t="s">
        <v>145</v>
      </c>
    </row>
    <row r="6" spans="2:19" ht="13.5" thickBot="1">
      <c r="B6" s="3" t="s">
        <v>23</v>
      </c>
      <c r="C6" s="2" t="s">
        <v>55</v>
      </c>
      <c r="D6" s="2" t="s">
        <v>100</v>
      </c>
      <c r="E6" s="3">
        <v>55</v>
      </c>
      <c r="F6" s="3">
        <v>30</v>
      </c>
      <c r="G6" s="3">
        <v>300</v>
      </c>
      <c r="H6" s="3">
        <v>2</v>
      </c>
      <c r="I6" s="3">
        <v>10</v>
      </c>
      <c r="J6" s="3">
        <f>Q6+R6+S6</f>
        <v>4</v>
      </c>
      <c r="K6" s="3">
        <v>165</v>
      </c>
      <c r="L6" s="3"/>
      <c r="M6" s="3"/>
      <c r="N6" s="4"/>
      <c r="O6" s="5">
        <f t="shared" ref="O6:O19" si="0">E6+F6+J6+G6+H6+I6-K6-L6-M6-N6</f>
        <v>236</v>
      </c>
      <c r="Q6" s="3">
        <v>2</v>
      </c>
      <c r="R6" s="30"/>
      <c r="S6" s="3">
        <v>2</v>
      </c>
    </row>
    <row r="7" spans="2:19" ht="13.5" thickBot="1">
      <c r="B7" s="3" t="s">
        <v>24</v>
      </c>
      <c r="C7" s="2" t="s">
        <v>71</v>
      </c>
      <c r="D7" s="2" t="s">
        <v>99</v>
      </c>
      <c r="E7" s="3">
        <v>35</v>
      </c>
      <c r="F7" s="3">
        <v>30</v>
      </c>
      <c r="G7" s="3">
        <v>300</v>
      </c>
      <c r="H7" s="3">
        <v>6</v>
      </c>
      <c r="I7" s="3">
        <v>10</v>
      </c>
      <c r="J7" s="3">
        <f t="shared" ref="J7:J19" si="1">Q7+R7+S7</f>
        <v>0</v>
      </c>
      <c r="K7" s="3">
        <v>158</v>
      </c>
      <c r="L7" s="3"/>
      <c r="M7" s="3"/>
      <c r="N7" s="4"/>
      <c r="O7" s="5">
        <f t="shared" si="0"/>
        <v>223</v>
      </c>
      <c r="Q7" s="3"/>
      <c r="R7" s="30"/>
      <c r="S7" s="3"/>
    </row>
    <row r="8" spans="2:19" ht="13.5" thickBot="1">
      <c r="B8" s="3" t="s">
        <v>25</v>
      </c>
      <c r="C8" s="15" t="s">
        <v>45</v>
      </c>
      <c r="D8" s="2" t="s">
        <v>45</v>
      </c>
      <c r="E8" s="3">
        <v>80</v>
      </c>
      <c r="F8" s="3">
        <v>10</v>
      </c>
      <c r="G8" s="3">
        <v>300</v>
      </c>
      <c r="H8" s="3">
        <v>2</v>
      </c>
      <c r="I8" s="3">
        <v>10</v>
      </c>
      <c r="J8" s="3">
        <f t="shared" si="1"/>
        <v>0</v>
      </c>
      <c r="K8" s="3">
        <v>170</v>
      </c>
      <c r="L8" s="3">
        <v>10</v>
      </c>
      <c r="M8" s="3"/>
      <c r="N8" s="4"/>
      <c r="O8" s="5">
        <f t="shared" si="0"/>
        <v>222</v>
      </c>
      <c r="Q8" s="3"/>
      <c r="R8" s="30"/>
      <c r="S8" s="3"/>
    </row>
    <row r="9" spans="2:19" ht="13.5" thickBot="1">
      <c r="B9" s="3" t="s">
        <v>26</v>
      </c>
      <c r="C9" s="2" t="s">
        <v>69</v>
      </c>
      <c r="D9" s="2" t="s">
        <v>97</v>
      </c>
      <c r="E9" s="3">
        <v>80</v>
      </c>
      <c r="F9" s="3">
        <v>10</v>
      </c>
      <c r="G9" s="3">
        <v>300</v>
      </c>
      <c r="H9" s="3">
        <v>6</v>
      </c>
      <c r="I9" s="3">
        <v>10</v>
      </c>
      <c r="J9" s="3">
        <f t="shared" si="1"/>
        <v>1</v>
      </c>
      <c r="K9" s="3">
        <v>192</v>
      </c>
      <c r="L9" s="3"/>
      <c r="M9" s="3"/>
      <c r="N9" s="4"/>
      <c r="O9" s="5">
        <f t="shared" si="0"/>
        <v>215</v>
      </c>
      <c r="Q9" s="3">
        <v>1</v>
      </c>
      <c r="R9" s="30"/>
      <c r="S9" s="3"/>
    </row>
    <row r="10" spans="2:19" ht="13.5" thickBot="1">
      <c r="B10" s="3" t="s">
        <v>27</v>
      </c>
      <c r="C10" s="2" t="s">
        <v>92</v>
      </c>
      <c r="D10" s="2" t="s">
        <v>98</v>
      </c>
      <c r="E10" s="3">
        <v>55</v>
      </c>
      <c r="F10" s="3">
        <v>-5</v>
      </c>
      <c r="G10" s="3">
        <v>300</v>
      </c>
      <c r="H10" s="3">
        <v>8</v>
      </c>
      <c r="I10" s="3">
        <v>10</v>
      </c>
      <c r="J10" s="3">
        <f t="shared" si="1"/>
        <v>0</v>
      </c>
      <c r="K10" s="3">
        <v>190</v>
      </c>
      <c r="L10" s="3"/>
      <c r="M10" s="3"/>
      <c r="N10" s="4"/>
      <c r="O10" s="5">
        <f t="shared" si="0"/>
        <v>178</v>
      </c>
      <c r="Q10" s="3"/>
      <c r="R10" s="30"/>
      <c r="S10" s="3"/>
    </row>
    <row r="11" spans="2:19" ht="13.5" thickBot="1">
      <c r="B11" s="3" t="s">
        <v>28</v>
      </c>
      <c r="C11" s="15" t="s">
        <v>91</v>
      </c>
      <c r="D11" s="2" t="s">
        <v>91</v>
      </c>
      <c r="E11" s="3">
        <v>35</v>
      </c>
      <c r="F11" s="3">
        <v>10</v>
      </c>
      <c r="G11" s="3">
        <v>300</v>
      </c>
      <c r="H11" s="3">
        <v>10</v>
      </c>
      <c r="I11" s="3">
        <v>10</v>
      </c>
      <c r="J11" s="3">
        <f t="shared" si="1"/>
        <v>0</v>
      </c>
      <c r="K11" s="3">
        <v>236</v>
      </c>
      <c r="L11" s="3"/>
      <c r="M11" s="3"/>
      <c r="N11" s="4"/>
      <c r="O11" s="5">
        <f t="shared" si="0"/>
        <v>129</v>
      </c>
      <c r="Q11" s="3"/>
      <c r="R11" s="30"/>
      <c r="S11" s="3"/>
    </row>
    <row r="12" spans="2:19" ht="13.5" thickBot="1">
      <c r="B12" s="3" t="s">
        <v>29</v>
      </c>
      <c r="C12" s="15" t="s">
        <v>90</v>
      </c>
      <c r="D12" s="15" t="s">
        <v>94</v>
      </c>
      <c r="E12" s="3">
        <v>40</v>
      </c>
      <c r="F12" s="3">
        <v>20</v>
      </c>
      <c r="G12" s="3">
        <v>250</v>
      </c>
      <c r="H12" s="3">
        <v>4</v>
      </c>
      <c r="I12" s="3"/>
      <c r="J12" s="3">
        <f t="shared" si="1"/>
        <v>0</v>
      </c>
      <c r="K12" s="3">
        <v>207</v>
      </c>
      <c r="L12" s="3"/>
      <c r="M12" s="3"/>
      <c r="N12" s="4"/>
      <c r="O12" s="5">
        <f t="shared" si="0"/>
        <v>107</v>
      </c>
      <c r="Q12" s="3"/>
      <c r="R12" s="30"/>
      <c r="S12" s="3"/>
    </row>
    <row r="13" spans="2:19" ht="13.5" thickBot="1">
      <c r="B13" s="3" t="s">
        <v>30</v>
      </c>
      <c r="C13" s="2" t="s">
        <v>56</v>
      </c>
      <c r="D13" s="2" t="s">
        <v>141</v>
      </c>
      <c r="E13" s="3">
        <v>35</v>
      </c>
      <c r="F13" s="3">
        <v>-15</v>
      </c>
      <c r="G13" s="3">
        <v>300</v>
      </c>
      <c r="H13" s="3">
        <v>2</v>
      </c>
      <c r="I13" s="3">
        <v>10</v>
      </c>
      <c r="J13" s="3">
        <f t="shared" si="1"/>
        <v>0</v>
      </c>
      <c r="K13" s="3">
        <v>226</v>
      </c>
      <c r="L13" s="3"/>
      <c r="M13" s="3"/>
      <c r="N13" s="4"/>
      <c r="O13" s="5">
        <f t="shared" si="0"/>
        <v>106</v>
      </c>
      <c r="Q13" s="3"/>
      <c r="R13" s="30"/>
      <c r="S13" s="3"/>
    </row>
    <row r="14" spans="2:19" ht="13.5" thickBot="1">
      <c r="B14" s="3" t="s">
        <v>77</v>
      </c>
      <c r="C14" s="2" t="s">
        <v>88</v>
      </c>
      <c r="D14" s="2" t="s">
        <v>88</v>
      </c>
      <c r="E14" s="3">
        <v>60</v>
      </c>
      <c r="F14" s="3">
        <v>10</v>
      </c>
      <c r="G14" s="3">
        <v>250</v>
      </c>
      <c r="H14" s="3">
        <v>8</v>
      </c>
      <c r="I14" s="3">
        <v>10</v>
      </c>
      <c r="J14" s="3">
        <f t="shared" si="1"/>
        <v>5</v>
      </c>
      <c r="K14" s="3">
        <v>244</v>
      </c>
      <c r="L14" s="3"/>
      <c r="M14" s="3"/>
      <c r="N14" s="4"/>
      <c r="O14" s="5">
        <f t="shared" si="0"/>
        <v>99</v>
      </c>
      <c r="Q14" s="3"/>
      <c r="R14" s="30">
        <v>5</v>
      </c>
      <c r="S14" s="3"/>
    </row>
    <row r="15" spans="2:19" ht="13.5" thickBot="1">
      <c r="B15" s="3" t="s">
        <v>78</v>
      </c>
      <c r="C15" s="15" t="s">
        <v>64</v>
      </c>
      <c r="D15" s="2" t="s">
        <v>140</v>
      </c>
      <c r="E15" s="3">
        <v>40</v>
      </c>
      <c r="F15" s="3">
        <v>10</v>
      </c>
      <c r="G15" s="3">
        <v>250</v>
      </c>
      <c r="H15" s="3">
        <v>6</v>
      </c>
      <c r="I15" s="3"/>
      <c r="J15" s="3">
        <f t="shared" si="1"/>
        <v>0</v>
      </c>
      <c r="K15" s="3">
        <v>231</v>
      </c>
      <c r="L15" s="3"/>
      <c r="M15" s="3"/>
      <c r="N15" s="4"/>
      <c r="O15" s="5">
        <f t="shared" si="0"/>
        <v>75</v>
      </c>
      <c r="Q15" s="3"/>
      <c r="R15" s="30"/>
      <c r="S15" s="3"/>
    </row>
    <row r="16" spans="2:19" ht="13.5" thickBot="1">
      <c r="B16" s="3" t="s">
        <v>79</v>
      </c>
      <c r="C16" s="15" t="s">
        <v>63</v>
      </c>
      <c r="D16" s="2" t="s">
        <v>142</v>
      </c>
      <c r="E16" s="3">
        <v>-5</v>
      </c>
      <c r="F16" s="3">
        <v>5</v>
      </c>
      <c r="G16" s="3">
        <v>250</v>
      </c>
      <c r="H16" s="3">
        <v>4</v>
      </c>
      <c r="I16" s="3"/>
      <c r="J16" s="3">
        <f t="shared" si="1"/>
        <v>0</v>
      </c>
      <c r="K16" s="3">
        <v>183</v>
      </c>
      <c r="L16" s="3"/>
      <c r="M16" s="3"/>
      <c r="N16" s="3"/>
      <c r="O16" s="5">
        <f t="shared" si="0"/>
        <v>71</v>
      </c>
      <c r="Q16" s="3"/>
      <c r="R16" s="30"/>
      <c r="S16" s="3"/>
    </row>
    <row r="17" spans="2:19" ht="13.5" thickBot="1">
      <c r="B17" s="3" t="s">
        <v>80</v>
      </c>
      <c r="C17" s="15" t="s">
        <v>89</v>
      </c>
      <c r="D17" s="15" t="s">
        <v>93</v>
      </c>
      <c r="E17" s="3">
        <v>35</v>
      </c>
      <c r="F17" s="3">
        <v>0</v>
      </c>
      <c r="G17" s="3">
        <v>200</v>
      </c>
      <c r="H17" s="3">
        <v>6</v>
      </c>
      <c r="I17" s="3">
        <v>10</v>
      </c>
      <c r="J17" s="3">
        <f t="shared" si="1"/>
        <v>0</v>
      </c>
      <c r="K17" s="3">
        <v>255</v>
      </c>
      <c r="L17" s="3"/>
      <c r="M17" s="3"/>
      <c r="N17" s="3"/>
      <c r="O17" s="5">
        <f t="shared" si="0"/>
        <v>-4</v>
      </c>
      <c r="Q17" s="3"/>
      <c r="R17" s="30"/>
      <c r="S17" s="3"/>
    </row>
    <row r="18" spans="2:19" ht="13.5" thickBot="1">
      <c r="B18" s="3" t="s">
        <v>81</v>
      </c>
      <c r="C18" s="15" t="s">
        <v>44</v>
      </c>
      <c r="D18" s="2" t="s">
        <v>96</v>
      </c>
      <c r="E18" s="3">
        <v>0</v>
      </c>
      <c r="F18" s="3">
        <v>15</v>
      </c>
      <c r="G18" s="3">
        <v>200</v>
      </c>
      <c r="H18" s="3"/>
      <c r="I18" s="3"/>
      <c r="J18" s="3">
        <f t="shared" si="1"/>
        <v>0</v>
      </c>
      <c r="K18" s="3">
        <v>236</v>
      </c>
      <c r="L18" s="3"/>
      <c r="M18" s="3"/>
      <c r="N18" s="3"/>
      <c r="O18" s="5">
        <f t="shared" si="0"/>
        <v>-21</v>
      </c>
      <c r="Q18" s="3"/>
      <c r="R18" s="30"/>
      <c r="S18" s="3"/>
    </row>
    <row r="19" spans="2:19">
      <c r="B19" s="3" t="s">
        <v>82</v>
      </c>
      <c r="C19" s="15" t="s">
        <v>65</v>
      </c>
      <c r="D19" s="2" t="s">
        <v>95</v>
      </c>
      <c r="E19" s="3">
        <v>20</v>
      </c>
      <c r="F19" s="3">
        <v>15</v>
      </c>
      <c r="G19" s="3">
        <v>100</v>
      </c>
      <c r="H19" s="3">
        <v>6</v>
      </c>
      <c r="I19" s="3"/>
      <c r="J19" s="3">
        <f t="shared" si="1"/>
        <v>0</v>
      </c>
      <c r="K19" s="3">
        <v>263</v>
      </c>
      <c r="L19" s="3"/>
      <c r="M19" s="3"/>
      <c r="N19" s="3"/>
      <c r="O19" s="5">
        <f t="shared" si="0"/>
        <v>-122</v>
      </c>
      <c r="Q19" s="3"/>
      <c r="R19" s="30"/>
      <c r="S19" s="3"/>
    </row>
    <row r="20" spans="2:19"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9"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9" ht="26.25">
      <c r="B22" s="7" t="s">
        <v>86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Q22" s="46" t="s">
        <v>60</v>
      </c>
      <c r="R22" s="47"/>
      <c r="S22" s="47"/>
    </row>
    <row r="23" spans="2:19" s="10" customFormat="1" ht="39" thickBot="1">
      <c r="B23" s="8" t="s">
        <v>22</v>
      </c>
      <c r="C23" s="8" t="s">
        <v>1</v>
      </c>
      <c r="D23" s="8" t="s">
        <v>32</v>
      </c>
      <c r="E23" s="8" t="s">
        <v>5</v>
      </c>
      <c r="F23" s="8" t="s">
        <v>4</v>
      </c>
      <c r="G23" s="8" t="s">
        <v>3</v>
      </c>
      <c r="H23" s="8" t="s">
        <v>6</v>
      </c>
      <c r="I23" s="8" t="s">
        <v>7</v>
      </c>
      <c r="J23" s="8" t="s">
        <v>60</v>
      </c>
      <c r="K23" s="8" t="s">
        <v>8</v>
      </c>
      <c r="L23" s="8" t="s">
        <v>9</v>
      </c>
      <c r="M23" s="8" t="s">
        <v>10</v>
      </c>
      <c r="N23" s="8" t="s">
        <v>11</v>
      </c>
      <c r="O23" s="9" t="s">
        <v>0</v>
      </c>
      <c r="Q23" s="8" t="s">
        <v>144</v>
      </c>
      <c r="R23" s="8" t="s">
        <v>123</v>
      </c>
      <c r="S23" s="8" t="s">
        <v>145</v>
      </c>
    </row>
    <row r="24" spans="2:19" ht="13.5" thickBot="1">
      <c r="B24" s="3" t="s">
        <v>23</v>
      </c>
      <c r="C24" s="15" t="s">
        <v>131</v>
      </c>
      <c r="D24" s="2" t="s">
        <v>130</v>
      </c>
      <c r="E24" s="3">
        <v>80</v>
      </c>
      <c r="F24" s="3">
        <v>30</v>
      </c>
      <c r="G24" s="3">
        <v>300</v>
      </c>
      <c r="H24" s="3">
        <v>6</v>
      </c>
      <c r="I24" s="3">
        <v>10</v>
      </c>
      <c r="J24" s="3">
        <f>Q24+R24+S24</f>
        <v>3</v>
      </c>
      <c r="K24" s="3">
        <v>194</v>
      </c>
      <c r="L24" s="3"/>
      <c r="M24" s="3"/>
      <c r="N24" s="3"/>
      <c r="O24" s="16">
        <f t="shared" ref="O24:O29" si="2">E24+F24+J24+G24+H24+I24-K24-L24-M24-N24</f>
        <v>235</v>
      </c>
      <c r="Q24" s="3"/>
      <c r="R24" s="3">
        <v>3</v>
      </c>
      <c r="S24" s="3"/>
    </row>
    <row r="25" spans="2:19" ht="13.5" thickBot="1">
      <c r="B25" s="3" t="s">
        <v>24</v>
      </c>
      <c r="C25" s="15" t="s">
        <v>74</v>
      </c>
      <c r="D25" s="2" t="s">
        <v>102</v>
      </c>
      <c r="E25" s="3">
        <v>20</v>
      </c>
      <c r="F25" s="3">
        <v>30</v>
      </c>
      <c r="G25" s="3">
        <v>300</v>
      </c>
      <c r="H25" s="3">
        <v>10</v>
      </c>
      <c r="I25" s="3">
        <v>10</v>
      </c>
      <c r="J25" s="3">
        <f t="shared" ref="J25:J29" si="3">Q25+R25+S25</f>
        <v>0</v>
      </c>
      <c r="K25" s="3">
        <v>167</v>
      </c>
      <c r="L25" s="3"/>
      <c r="M25" s="3"/>
      <c r="N25" s="3"/>
      <c r="O25" s="16">
        <f t="shared" si="2"/>
        <v>203</v>
      </c>
      <c r="Q25" s="3"/>
      <c r="R25" s="3"/>
      <c r="S25" s="3"/>
    </row>
    <row r="26" spans="2:19" ht="13.5" thickBot="1">
      <c r="B26" s="3" t="s">
        <v>25</v>
      </c>
      <c r="C26" s="15" t="s">
        <v>91</v>
      </c>
      <c r="D26" s="2"/>
      <c r="E26" s="3">
        <v>60</v>
      </c>
      <c r="F26" s="3">
        <v>20</v>
      </c>
      <c r="G26" s="3">
        <v>300</v>
      </c>
      <c r="H26" s="3">
        <v>6</v>
      </c>
      <c r="I26" s="3">
        <v>10</v>
      </c>
      <c r="J26" s="3">
        <f t="shared" si="3"/>
        <v>0</v>
      </c>
      <c r="K26" s="3">
        <v>203</v>
      </c>
      <c r="L26" s="3"/>
      <c r="M26" s="3"/>
      <c r="N26" s="3"/>
      <c r="O26" s="16">
        <f t="shared" si="2"/>
        <v>193</v>
      </c>
      <c r="Q26" s="3"/>
      <c r="R26" s="3"/>
      <c r="S26" s="3"/>
    </row>
    <row r="27" spans="2:19" ht="13.5" thickBot="1">
      <c r="B27" s="3" t="s">
        <v>26</v>
      </c>
      <c r="C27" s="2" t="s">
        <v>54</v>
      </c>
      <c r="D27" s="2" t="s">
        <v>103</v>
      </c>
      <c r="E27" s="3">
        <v>15</v>
      </c>
      <c r="F27" s="3">
        <v>30</v>
      </c>
      <c r="G27" s="3">
        <v>250</v>
      </c>
      <c r="H27" s="3">
        <v>6</v>
      </c>
      <c r="I27" s="3"/>
      <c r="J27" s="3">
        <f t="shared" si="3"/>
        <v>0</v>
      </c>
      <c r="K27" s="3">
        <v>223</v>
      </c>
      <c r="L27" s="3"/>
      <c r="M27" s="3"/>
      <c r="N27" s="3"/>
      <c r="O27" s="16">
        <f t="shared" si="2"/>
        <v>78</v>
      </c>
      <c r="Q27" s="3"/>
      <c r="R27" s="3"/>
      <c r="S27" s="3"/>
    </row>
    <row r="28" spans="2:19" s="33" customFormat="1" ht="13.5" thickBot="1">
      <c r="B28" s="3" t="s">
        <v>27</v>
      </c>
      <c r="C28" s="15" t="s">
        <v>40</v>
      </c>
      <c r="D28" s="2" t="s">
        <v>101</v>
      </c>
      <c r="E28" s="3">
        <v>10</v>
      </c>
      <c r="F28" s="3">
        <v>5</v>
      </c>
      <c r="G28" s="3">
        <v>250</v>
      </c>
      <c r="H28" s="3">
        <v>4</v>
      </c>
      <c r="I28" s="3">
        <v>10</v>
      </c>
      <c r="J28" s="3">
        <f t="shared" si="3"/>
        <v>2</v>
      </c>
      <c r="K28" s="3">
        <v>240</v>
      </c>
      <c r="L28" s="3"/>
      <c r="M28" s="3"/>
      <c r="N28" s="3"/>
      <c r="O28" s="16">
        <f t="shared" si="2"/>
        <v>41</v>
      </c>
      <c r="P28" s="1"/>
      <c r="Q28" s="3"/>
      <c r="R28" s="3"/>
      <c r="S28" s="3">
        <v>2</v>
      </c>
    </row>
    <row r="29" spans="2:19">
      <c r="B29" s="3" t="s">
        <v>28</v>
      </c>
      <c r="C29" s="31" t="s">
        <v>55</v>
      </c>
      <c r="D29" s="31" t="s">
        <v>129</v>
      </c>
      <c r="E29" s="30">
        <v>15</v>
      </c>
      <c r="F29" s="30">
        <v>-10</v>
      </c>
      <c r="G29" s="30">
        <v>150</v>
      </c>
      <c r="H29" s="30"/>
      <c r="I29" s="30">
        <v>10</v>
      </c>
      <c r="J29" s="3">
        <f t="shared" si="3"/>
        <v>5</v>
      </c>
      <c r="K29" s="30">
        <v>266</v>
      </c>
      <c r="L29" s="30"/>
      <c r="M29" s="30"/>
      <c r="N29" s="30"/>
      <c r="O29" s="32">
        <f t="shared" si="2"/>
        <v>-96</v>
      </c>
      <c r="P29" s="33"/>
      <c r="Q29" s="30">
        <v>2</v>
      </c>
      <c r="R29" s="30">
        <v>3</v>
      </c>
      <c r="S29" s="30"/>
    </row>
    <row r="30" spans="2:19" ht="15">
      <c r="C30" s="1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2:19"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2:19" ht="26.25">
      <c r="B32" s="7" t="s">
        <v>16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Q32" s="46" t="s">
        <v>60</v>
      </c>
      <c r="R32" s="47"/>
      <c r="S32" s="47"/>
    </row>
    <row r="33" spans="2:19" s="10" customFormat="1" ht="39" thickBot="1">
      <c r="B33" s="8" t="s">
        <v>22</v>
      </c>
      <c r="C33" s="8" t="s">
        <v>1</v>
      </c>
      <c r="D33" s="8" t="s">
        <v>32</v>
      </c>
      <c r="E33" s="8" t="s">
        <v>5</v>
      </c>
      <c r="F33" s="8" t="s">
        <v>4</v>
      </c>
      <c r="G33" s="8" t="s">
        <v>3</v>
      </c>
      <c r="H33" s="8" t="s">
        <v>6</v>
      </c>
      <c r="I33" s="8" t="s">
        <v>7</v>
      </c>
      <c r="J33" s="8" t="s">
        <v>60</v>
      </c>
      <c r="K33" s="8" t="s">
        <v>8</v>
      </c>
      <c r="L33" s="8" t="s">
        <v>9</v>
      </c>
      <c r="M33" s="8" t="s">
        <v>10</v>
      </c>
      <c r="N33" s="8" t="s">
        <v>11</v>
      </c>
      <c r="O33" s="9" t="s">
        <v>0</v>
      </c>
      <c r="Q33" s="8" t="s">
        <v>147</v>
      </c>
      <c r="R33" s="8" t="s">
        <v>144</v>
      </c>
    </row>
    <row r="34" spans="2:19" ht="13.5" thickBot="1">
      <c r="B34" s="3" t="s">
        <v>23</v>
      </c>
      <c r="C34" s="2" t="s">
        <v>45</v>
      </c>
      <c r="D34" s="2" t="s">
        <v>139</v>
      </c>
      <c r="E34" s="3">
        <v>35</v>
      </c>
      <c r="F34" s="3">
        <v>65</v>
      </c>
      <c r="G34" s="3">
        <v>400</v>
      </c>
      <c r="H34" s="3">
        <v>4</v>
      </c>
      <c r="I34" s="3">
        <v>10</v>
      </c>
      <c r="J34" s="3">
        <f>Q34+R34</f>
        <v>12</v>
      </c>
      <c r="K34" s="3">
        <v>169</v>
      </c>
      <c r="L34" s="3"/>
      <c r="M34" s="3"/>
      <c r="N34" s="3"/>
      <c r="O34" s="16">
        <f t="shared" ref="O34:O39" si="4">E34+F34+J34+G34+H34+I34-K34-L34-M34-N34</f>
        <v>357</v>
      </c>
      <c r="Q34" s="36"/>
      <c r="R34" s="36">
        <v>12</v>
      </c>
    </row>
    <row r="35" spans="2:19" ht="13.5" thickBot="1">
      <c r="B35" s="3" t="s">
        <v>24</v>
      </c>
      <c r="C35" s="2" t="s">
        <v>65</v>
      </c>
      <c r="D35" s="17">
        <v>1825</v>
      </c>
      <c r="E35" s="3">
        <v>35</v>
      </c>
      <c r="F35" s="3">
        <v>40</v>
      </c>
      <c r="G35" s="3">
        <v>400</v>
      </c>
      <c r="H35" s="3">
        <v>2</v>
      </c>
      <c r="I35" s="3">
        <v>10</v>
      </c>
      <c r="J35" s="3">
        <f t="shared" ref="J35:J39" si="5">Q35+R35</f>
        <v>1</v>
      </c>
      <c r="K35" s="3">
        <v>132</v>
      </c>
      <c r="L35" s="3"/>
      <c r="M35" s="3"/>
      <c r="N35" s="3"/>
      <c r="O35" s="16">
        <f t="shared" si="4"/>
        <v>356</v>
      </c>
      <c r="Q35" s="36"/>
      <c r="R35" s="36">
        <v>1</v>
      </c>
    </row>
    <row r="36" spans="2:19" ht="13.5" thickBot="1">
      <c r="B36" s="3" t="s">
        <v>25</v>
      </c>
      <c r="C36" s="2" t="s">
        <v>56</v>
      </c>
      <c r="D36" s="2" t="s">
        <v>104</v>
      </c>
      <c r="E36" s="3">
        <v>35</v>
      </c>
      <c r="F36" s="3">
        <v>35</v>
      </c>
      <c r="G36" s="3">
        <v>400</v>
      </c>
      <c r="H36" s="3"/>
      <c r="I36" s="3">
        <v>10</v>
      </c>
      <c r="J36" s="3">
        <f t="shared" si="5"/>
        <v>16</v>
      </c>
      <c r="K36" s="3">
        <v>184</v>
      </c>
      <c r="L36" s="3"/>
      <c r="M36" s="3"/>
      <c r="N36" s="3"/>
      <c r="O36" s="16">
        <f t="shared" si="4"/>
        <v>312</v>
      </c>
      <c r="Q36" s="36">
        <v>5</v>
      </c>
      <c r="R36" s="36">
        <v>11</v>
      </c>
    </row>
    <row r="37" spans="2:19" ht="13.5" thickBot="1">
      <c r="B37" s="3" t="s">
        <v>26</v>
      </c>
      <c r="C37" s="2" t="s">
        <v>54</v>
      </c>
      <c r="D37" s="2" t="s">
        <v>105</v>
      </c>
      <c r="E37" s="3">
        <v>35</v>
      </c>
      <c r="F37" s="3">
        <v>30</v>
      </c>
      <c r="G37" s="3">
        <v>400</v>
      </c>
      <c r="H37" s="3">
        <v>4</v>
      </c>
      <c r="I37" s="3">
        <v>10</v>
      </c>
      <c r="J37" s="3">
        <f t="shared" si="5"/>
        <v>1</v>
      </c>
      <c r="K37" s="3">
        <v>176</v>
      </c>
      <c r="L37" s="3"/>
      <c r="M37" s="3"/>
      <c r="N37" s="3"/>
      <c r="O37" s="16">
        <f t="shared" si="4"/>
        <v>304</v>
      </c>
      <c r="Q37" s="36">
        <v>1</v>
      </c>
      <c r="R37" s="36"/>
    </row>
    <row r="38" spans="2:19" ht="13.5" thickBot="1">
      <c r="B38" s="3" t="s">
        <v>27</v>
      </c>
      <c r="C38" s="2" t="s">
        <v>64</v>
      </c>
      <c r="D38" s="2" t="s">
        <v>106</v>
      </c>
      <c r="E38" s="3">
        <v>35</v>
      </c>
      <c r="F38" s="3">
        <v>30</v>
      </c>
      <c r="G38" s="3">
        <v>400</v>
      </c>
      <c r="H38" s="3">
        <v>6</v>
      </c>
      <c r="I38" s="3">
        <v>10</v>
      </c>
      <c r="J38" s="3">
        <f t="shared" si="5"/>
        <v>3</v>
      </c>
      <c r="K38" s="3">
        <v>219</v>
      </c>
      <c r="L38" s="3"/>
      <c r="M38" s="3"/>
      <c r="N38" s="3"/>
      <c r="O38" s="16">
        <f t="shared" si="4"/>
        <v>265</v>
      </c>
      <c r="Q38" s="36"/>
      <c r="R38" s="36">
        <v>3</v>
      </c>
    </row>
    <row r="39" spans="2:19">
      <c r="B39" s="3" t="s">
        <v>28</v>
      </c>
      <c r="C39" s="2" t="s">
        <v>21</v>
      </c>
      <c r="D39" s="2" t="s">
        <v>116</v>
      </c>
      <c r="E39" s="3">
        <v>35</v>
      </c>
      <c r="F39" s="3">
        <v>55</v>
      </c>
      <c r="G39" s="3">
        <v>400</v>
      </c>
      <c r="H39" s="3">
        <v>4</v>
      </c>
      <c r="I39" s="3">
        <v>10</v>
      </c>
      <c r="J39" s="3">
        <f t="shared" si="5"/>
        <v>10</v>
      </c>
      <c r="K39" s="3">
        <v>254</v>
      </c>
      <c r="L39" s="3"/>
      <c r="M39" s="3"/>
      <c r="N39" s="3"/>
      <c r="O39" s="16">
        <f t="shared" si="4"/>
        <v>260</v>
      </c>
      <c r="Q39" s="36">
        <v>4</v>
      </c>
      <c r="R39" s="36">
        <v>6</v>
      </c>
    </row>
    <row r="40" spans="2:19">
      <c r="Q40" s="37"/>
      <c r="R40" s="37"/>
    </row>
    <row r="41" spans="2:19">
      <c r="Q41" s="37"/>
      <c r="R41" s="37"/>
    </row>
    <row r="42" spans="2:19">
      <c r="Q42" s="37"/>
      <c r="R42" s="37"/>
    </row>
    <row r="43" spans="2:19" ht="26.25">
      <c r="B43" s="7" t="s">
        <v>87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Q43" s="46" t="s">
        <v>60</v>
      </c>
      <c r="R43" s="47"/>
      <c r="S43" s="47"/>
    </row>
    <row r="44" spans="2:19" ht="39" thickBot="1">
      <c r="B44" s="8" t="s">
        <v>22</v>
      </c>
      <c r="C44" s="8" t="s">
        <v>1</v>
      </c>
      <c r="D44" s="8" t="s">
        <v>32</v>
      </c>
      <c r="E44" s="8" t="s">
        <v>5</v>
      </c>
      <c r="F44" s="8" t="s">
        <v>4</v>
      </c>
      <c r="G44" s="8" t="s">
        <v>3</v>
      </c>
      <c r="H44" s="8" t="s">
        <v>6</v>
      </c>
      <c r="I44" s="8" t="s">
        <v>7</v>
      </c>
      <c r="J44" s="8" t="s">
        <v>60</v>
      </c>
      <c r="K44" s="8" t="s">
        <v>8</v>
      </c>
      <c r="L44" s="8" t="s">
        <v>9</v>
      </c>
      <c r="M44" s="8" t="s">
        <v>10</v>
      </c>
      <c r="N44" s="8" t="s">
        <v>11</v>
      </c>
      <c r="O44" s="9" t="s">
        <v>0</v>
      </c>
      <c r="Q44" s="38" t="s">
        <v>147</v>
      </c>
      <c r="R44" s="38" t="s">
        <v>144</v>
      </c>
    </row>
    <row r="45" spans="2:19" ht="13.5" thickBot="1">
      <c r="B45" s="3" t="s">
        <v>23</v>
      </c>
      <c r="C45" s="15" t="s">
        <v>40</v>
      </c>
      <c r="D45" s="2" t="s">
        <v>112</v>
      </c>
      <c r="E45" s="3">
        <v>20</v>
      </c>
      <c r="F45" s="3">
        <v>40</v>
      </c>
      <c r="G45" s="3">
        <v>400</v>
      </c>
      <c r="H45" s="3"/>
      <c r="I45" s="3">
        <v>10</v>
      </c>
      <c r="J45" s="3">
        <f>Q45+R45</f>
        <v>4</v>
      </c>
      <c r="K45" s="3">
        <v>162</v>
      </c>
      <c r="L45" s="3"/>
      <c r="M45" s="3"/>
      <c r="N45" s="2"/>
      <c r="O45" s="16">
        <f t="shared" ref="O45:O57" si="6">E45+F45+J45+G45+H45+I45-K45-L45-M45-N45</f>
        <v>312</v>
      </c>
      <c r="Q45" s="3">
        <v>4</v>
      </c>
      <c r="R45" s="3"/>
    </row>
    <row r="46" spans="2:19" ht="13.5" thickBot="1">
      <c r="B46" s="3" t="s">
        <v>24</v>
      </c>
      <c r="C46" s="15" t="s">
        <v>40</v>
      </c>
      <c r="D46" s="2" t="s">
        <v>111</v>
      </c>
      <c r="E46" s="3">
        <v>35</v>
      </c>
      <c r="F46" s="3">
        <v>15</v>
      </c>
      <c r="G46" s="3">
        <v>400</v>
      </c>
      <c r="H46" s="3">
        <v>2</v>
      </c>
      <c r="I46" s="3">
        <v>10</v>
      </c>
      <c r="J46" s="3">
        <f t="shared" ref="J46:J57" si="7">Q46+R46</f>
        <v>3</v>
      </c>
      <c r="K46" s="3">
        <v>179</v>
      </c>
      <c r="L46" s="3"/>
      <c r="M46" s="3"/>
      <c r="N46" s="2"/>
      <c r="O46" s="16">
        <f t="shared" si="6"/>
        <v>286</v>
      </c>
      <c r="Q46" s="3">
        <v>3</v>
      </c>
      <c r="R46" s="3"/>
    </row>
    <row r="47" spans="2:19" ht="13.5" thickBot="1">
      <c r="B47" s="3" t="s">
        <v>25</v>
      </c>
      <c r="C47" s="15" t="s">
        <v>44</v>
      </c>
      <c r="D47" s="2" t="s">
        <v>113</v>
      </c>
      <c r="E47" s="3">
        <v>15</v>
      </c>
      <c r="F47" s="3">
        <v>55</v>
      </c>
      <c r="G47" s="3">
        <v>400</v>
      </c>
      <c r="H47" s="3">
        <v>2</v>
      </c>
      <c r="I47" s="3"/>
      <c r="J47" s="3">
        <f t="shared" si="7"/>
        <v>17</v>
      </c>
      <c r="K47" s="3">
        <v>216</v>
      </c>
      <c r="L47" s="3"/>
      <c r="M47" s="3"/>
      <c r="N47" s="2"/>
      <c r="O47" s="16">
        <f t="shared" si="6"/>
        <v>273</v>
      </c>
      <c r="Q47" s="3">
        <v>10</v>
      </c>
      <c r="R47" s="3">
        <v>7</v>
      </c>
    </row>
    <row r="48" spans="2:19" ht="13.5" thickBot="1">
      <c r="B48" s="3" t="s">
        <v>26</v>
      </c>
      <c r="C48" s="2" t="s">
        <v>45</v>
      </c>
      <c r="D48" s="2" t="s">
        <v>127</v>
      </c>
      <c r="E48" s="3">
        <v>10</v>
      </c>
      <c r="F48" s="3">
        <v>50</v>
      </c>
      <c r="G48" s="3">
        <v>400</v>
      </c>
      <c r="H48" s="3">
        <v>2</v>
      </c>
      <c r="I48" s="3">
        <v>10</v>
      </c>
      <c r="J48" s="3">
        <f t="shared" si="7"/>
        <v>0</v>
      </c>
      <c r="K48" s="3">
        <v>197</v>
      </c>
      <c r="L48" s="3">
        <v>10</v>
      </c>
      <c r="M48" s="3"/>
      <c r="N48" s="2"/>
      <c r="O48" s="16">
        <f t="shared" si="6"/>
        <v>265</v>
      </c>
      <c r="Q48" s="3"/>
      <c r="R48" s="3"/>
    </row>
    <row r="49" spans="2:18" ht="13.5" thickBot="1">
      <c r="B49" s="3" t="s">
        <v>27</v>
      </c>
      <c r="C49" s="2" t="s">
        <v>56</v>
      </c>
      <c r="D49" s="2" t="s">
        <v>116</v>
      </c>
      <c r="E49" s="3">
        <v>35</v>
      </c>
      <c r="F49" s="3">
        <v>40</v>
      </c>
      <c r="G49" s="3">
        <v>400</v>
      </c>
      <c r="H49" s="3">
        <v>4</v>
      </c>
      <c r="I49" s="3">
        <v>10</v>
      </c>
      <c r="J49" s="3">
        <f t="shared" si="7"/>
        <v>5</v>
      </c>
      <c r="K49" s="3">
        <v>237</v>
      </c>
      <c r="L49" s="3"/>
      <c r="M49" s="3"/>
      <c r="N49" s="2"/>
      <c r="O49" s="16">
        <f t="shared" si="6"/>
        <v>257</v>
      </c>
      <c r="Q49" s="3">
        <v>5</v>
      </c>
      <c r="R49" s="3"/>
    </row>
    <row r="50" spans="2:18" ht="13.5" thickBot="1">
      <c r="B50" s="3" t="s">
        <v>28</v>
      </c>
      <c r="C50" s="15" t="s">
        <v>74</v>
      </c>
      <c r="D50" s="2" t="s">
        <v>115</v>
      </c>
      <c r="E50" s="3">
        <v>35</v>
      </c>
      <c r="F50" s="3">
        <v>30</v>
      </c>
      <c r="G50" s="3">
        <v>400</v>
      </c>
      <c r="H50" s="3">
        <v>4</v>
      </c>
      <c r="I50" s="3">
        <v>10</v>
      </c>
      <c r="J50" s="3">
        <f t="shared" si="7"/>
        <v>8</v>
      </c>
      <c r="K50" s="3">
        <v>263</v>
      </c>
      <c r="L50" s="3"/>
      <c r="M50" s="3"/>
      <c r="N50" s="2"/>
      <c r="O50" s="16">
        <f t="shared" si="6"/>
        <v>224</v>
      </c>
      <c r="Q50" s="3"/>
      <c r="R50" s="3">
        <v>8</v>
      </c>
    </row>
    <row r="51" spans="2:18" ht="13.5" thickBot="1">
      <c r="B51" s="3" t="s">
        <v>29</v>
      </c>
      <c r="C51" s="15" t="s">
        <v>74</v>
      </c>
      <c r="D51" s="2" t="s">
        <v>114</v>
      </c>
      <c r="E51" s="3">
        <v>15</v>
      </c>
      <c r="F51" s="3">
        <v>15</v>
      </c>
      <c r="G51" s="3">
        <v>400</v>
      </c>
      <c r="H51" s="3"/>
      <c r="I51" s="3">
        <v>10</v>
      </c>
      <c r="J51" s="3">
        <f t="shared" si="7"/>
        <v>8</v>
      </c>
      <c r="K51" s="3">
        <v>225</v>
      </c>
      <c r="L51" s="3"/>
      <c r="M51" s="3"/>
      <c r="N51" s="2"/>
      <c r="O51" s="16">
        <f t="shared" si="6"/>
        <v>223</v>
      </c>
      <c r="Q51" s="3"/>
      <c r="R51" s="3">
        <v>8</v>
      </c>
    </row>
    <row r="52" spans="2:18" ht="13.5" thickBot="1">
      <c r="B52" s="3" t="s">
        <v>30</v>
      </c>
      <c r="C52" s="2" t="s">
        <v>107</v>
      </c>
      <c r="D52" s="2" t="s">
        <v>110</v>
      </c>
      <c r="E52" s="3">
        <v>35</v>
      </c>
      <c r="F52" s="3">
        <v>50</v>
      </c>
      <c r="G52" s="3">
        <v>350</v>
      </c>
      <c r="H52" s="3"/>
      <c r="I52" s="3">
        <v>10</v>
      </c>
      <c r="J52" s="3">
        <f t="shared" si="7"/>
        <v>3</v>
      </c>
      <c r="K52" s="3">
        <v>220</v>
      </c>
      <c r="L52" s="3">
        <v>10</v>
      </c>
      <c r="M52" s="3"/>
      <c r="N52" s="3"/>
      <c r="O52" s="16">
        <f t="shared" si="6"/>
        <v>218</v>
      </c>
      <c r="Q52" s="3">
        <v>3</v>
      </c>
      <c r="R52" s="3"/>
    </row>
    <row r="53" spans="2:18" ht="13.5" thickBot="1">
      <c r="B53" s="3" t="s">
        <v>77</v>
      </c>
      <c r="C53" s="2" t="s">
        <v>107</v>
      </c>
      <c r="D53" s="2" t="s">
        <v>108</v>
      </c>
      <c r="E53" s="3">
        <v>35</v>
      </c>
      <c r="F53" s="3">
        <v>25</v>
      </c>
      <c r="G53" s="3">
        <v>400</v>
      </c>
      <c r="H53" s="3">
        <v>8</v>
      </c>
      <c r="I53" s="3"/>
      <c r="J53" s="3">
        <f t="shared" si="7"/>
        <v>3</v>
      </c>
      <c r="K53" s="3">
        <v>273</v>
      </c>
      <c r="L53" s="3">
        <v>10</v>
      </c>
      <c r="M53" s="3"/>
      <c r="N53" s="3"/>
      <c r="O53" s="16">
        <f t="shared" si="6"/>
        <v>188</v>
      </c>
      <c r="Q53" s="3">
        <v>3</v>
      </c>
      <c r="R53" s="3"/>
    </row>
    <row r="54" spans="2:18" ht="13.5" thickBot="1">
      <c r="B54" s="3" t="s">
        <v>78</v>
      </c>
      <c r="C54" s="2" t="s">
        <v>107</v>
      </c>
      <c r="D54" s="2" t="s">
        <v>109</v>
      </c>
      <c r="E54" s="3">
        <v>35</v>
      </c>
      <c r="F54" s="3">
        <v>25</v>
      </c>
      <c r="G54" s="3">
        <v>400</v>
      </c>
      <c r="H54" s="3">
        <v>2</v>
      </c>
      <c r="I54" s="3">
        <v>10</v>
      </c>
      <c r="J54" s="3">
        <f t="shared" si="7"/>
        <v>0</v>
      </c>
      <c r="K54" s="3">
        <v>281</v>
      </c>
      <c r="L54" s="3">
        <v>10</v>
      </c>
      <c r="M54" s="3"/>
      <c r="N54" s="3"/>
      <c r="O54" s="16">
        <f t="shared" si="6"/>
        <v>181</v>
      </c>
      <c r="Q54" s="3"/>
      <c r="R54" s="3"/>
    </row>
    <row r="55" spans="2:18" ht="13.5" thickBot="1">
      <c r="B55" s="3" t="s">
        <v>79</v>
      </c>
      <c r="C55" s="2" t="s">
        <v>56</v>
      </c>
      <c r="D55" s="2" t="s">
        <v>137</v>
      </c>
      <c r="E55" s="3">
        <v>15</v>
      </c>
      <c r="F55" s="3">
        <v>-5</v>
      </c>
      <c r="G55" s="3">
        <v>400</v>
      </c>
      <c r="H55" s="3">
        <v>2</v>
      </c>
      <c r="I55" s="3"/>
      <c r="J55" s="3">
        <f t="shared" si="7"/>
        <v>2</v>
      </c>
      <c r="K55" s="3">
        <v>234</v>
      </c>
      <c r="L55" s="3"/>
      <c r="M55" s="3"/>
      <c r="N55" s="2"/>
      <c r="O55" s="16">
        <f t="shared" si="6"/>
        <v>180</v>
      </c>
      <c r="Q55" s="3">
        <v>2</v>
      </c>
      <c r="R55" s="3"/>
    </row>
    <row r="56" spans="2:18" ht="13.5" thickBot="1">
      <c r="B56" s="3" t="s">
        <v>80</v>
      </c>
      <c r="C56" s="2" t="s">
        <v>63</v>
      </c>
      <c r="D56" s="2" t="s">
        <v>136</v>
      </c>
      <c r="E56" s="3">
        <v>35</v>
      </c>
      <c r="F56" s="3">
        <v>-10</v>
      </c>
      <c r="G56" s="3">
        <v>400</v>
      </c>
      <c r="H56" s="3">
        <v>2</v>
      </c>
      <c r="I56" s="3"/>
      <c r="J56" s="3">
        <f t="shared" si="7"/>
        <v>6</v>
      </c>
      <c r="K56" s="3">
        <v>284</v>
      </c>
      <c r="L56" s="3"/>
      <c r="M56" s="3"/>
      <c r="N56" s="2"/>
      <c r="O56" s="16">
        <f t="shared" si="6"/>
        <v>149</v>
      </c>
      <c r="Q56" s="3"/>
      <c r="R56" s="3">
        <v>6</v>
      </c>
    </row>
    <row r="57" spans="2:18">
      <c r="B57" s="3" t="s">
        <v>81</v>
      </c>
      <c r="C57" s="2" t="s">
        <v>128</v>
      </c>
      <c r="D57" s="2" t="s">
        <v>138</v>
      </c>
      <c r="E57" s="3">
        <v>10</v>
      </c>
      <c r="F57" s="3">
        <v>0</v>
      </c>
      <c r="G57" s="3">
        <v>400</v>
      </c>
      <c r="H57" s="3"/>
      <c r="I57" s="3"/>
      <c r="J57" s="3">
        <f t="shared" si="7"/>
        <v>8</v>
      </c>
      <c r="K57" s="3">
        <v>260</v>
      </c>
      <c r="L57" s="3"/>
      <c r="M57" s="3">
        <v>10</v>
      </c>
      <c r="N57" s="2"/>
      <c r="O57" s="16">
        <f t="shared" si="6"/>
        <v>148</v>
      </c>
      <c r="Q57" s="3"/>
      <c r="R57" s="3">
        <v>8</v>
      </c>
    </row>
    <row r="58" spans="2:18">
      <c r="L58" s="29"/>
    </row>
  </sheetData>
  <sortState ref="B45:T57">
    <sortCondition descending="1" ref="O45:O57"/>
  </sortState>
  <mergeCells count="4">
    <mergeCell ref="Q4:S4"/>
    <mergeCell ref="Q22:S22"/>
    <mergeCell ref="Q32:S32"/>
    <mergeCell ref="Q43:S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4294967295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U34"/>
  <sheetViews>
    <sheetView topLeftCell="A13" workbookViewId="0">
      <selection activeCell="R13" sqref="R13"/>
    </sheetView>
  </sheetViews>
  <sheetFormatPr defaultRowHeight="12.75"/>
  <cols>
    <col min="1" max="1" width="11.28515625" style="1" customWidth="1"/>
    <col min="2" max="2" width="6" style="6" customWidth="1"/>
    <col min="3" max="3" width="16.42578125" style="1" customWidth="1"/>
    <col min="4" max="4" width="18.28515625" style="1" bestFit="1" customWidth="1"/>
    <col min="5" max="5" width="8.28515625" style="1" bestFit="1" customWidth="1"/>
    <col min="6" max="6" width="9.28515625" style="1" customWidth="1"/>
    <col min="7" max="7" width="9.140625" style="1" bestFit="1" customWidth="1"/>
    <col min="8" max="8" width="6.85546875" style="1" customWidth="1"/>
    <col min="9" max="9" width="9.140625" style="1" customWidth="1"/>
    <col min="10" max="10" width="8.85546875" style="1" customWidth="1"/>
    <col min="11" max="11" width="7.140625" style="1" customWidth="1"/>
    <col min="12" max="12" width="8.42578125" style="19" bestFit="1" customWidth="1"/>
    <col min="13" max="13" width="7.7109375" style="1" bestFit="1" customWidth="1"/>
    <col min="14" max="14" width="12.42578125" style="1" hidden="1" customWidth="1"/>
    <col min="15" max="15" width="8.7109375" style="1" hidden="1" customWidth="1"/>
    <col min="16" max="16" width="6.7109375" style="1" customWidth="1"/>
    <col min="17" max="17" width="9.140625" style="21"/>
    <col min="18" max="16384" width="9.140625" style="1"/>
  </cols>
  <sheetData>
    <row r="2" spans="2:21" ht="33.75">
      <c r="B2" s="18" t="s">
        <v>117</v>
      </c>
    </row>
    <row r="4" spans="2:21" ht="26.25">
      <c r="B4" s="7" t="s">
        <v>13</v>
      </c>
      <c r="S4" s="46" t="s">
        <v>60</v>
      </c>
      <c r="T4" s="47"/>
      <c r="U4" s="47"/>
    </row>
    <row r="5" spans="2:21" s="10" customFormat="1" ht="39" thickBot="1">
      <c r="B5" s="8" t="s">
        <v>22</v>
      </c>
      <c r="C5" s="8" t="s">
        <v>31</v>
      </c>
      <c r="D5" s="8" t="s">
        <v>32</v>
      </c>
      <c r="E5" s="8" t="s">
        <v>120</v>
      </c>
      <c r="F5" s="8" t="s">
        <v>119</v>
      </c>
      <c r="G5" s="8" t="s">
        <v>14</v>
      </c>
      <c r="H5" s="8" t="s">
        <v>3</v>
      </c>
      <c r="I5" s="8" t="s">
        <v>6</v>
      </c>
      <c r="J5" s="8" t="s">
        <v>7</v>
      </c>
      <c r="K5" s="8" t="s">
        <v>60</v>
      </c>
      <c r="L5" s="8" t="s">
        <v>8</v>
      </c>
      <c r="M5" s="8" t="s">
        <v>9</v>
      </c>
      <c r="N5" s="8" t="s">
        <v>10</v>
      </c>
      <c r="O5" s="8" t="s">
        <v>11</v>
      </c>
      <c r="P5" s="9" t="s">
        <v>0</v>
      </c>
      <c r="Q5" s="22"/>
      <c r="S5" s="8" t="s">
        <v>121</v>
      </c>
      <c r="T5" s="8" t="s">
        <v>123</v>
      </c>
      <c r="U5" s="8" t="s">
        <v>122</v>
      </c>
    </row>
    <row r="6" spans="2:21" ht="13.5" thickBot="1">
      <c r="B6" s="3" t="s">
        <v>23</v>
      </c>
      <c r="C6" s="2" t="s">
        <v>40</v>
      </c>
      <c r="D6" s="2" t="s">
        <v>33</v>
      </c>
      <c r="E6" s="3">
        <v>80</v>
      </c>
      <c r="F6" s="3">
        <v>10</v>
      </c>
      <c r="G6" s="3">
        <v>100</v>
      </c>
      <c r="H6" s="3">
        <v>500</v>
      </c>
      <c r="I6" s="3">
        <v>2</v>
      </c>
      <c r="J6" s="3"/>
      <c r="K6" s="3">
        <f t="shared" ref="K6:K13" si="0">S6+T6+U6</f>
        <v>43</v>
      </c>
      <c r="L6" s="26">
        <v>356</v>
      </c>
      <c r="M6" s="3"/>
      <c r="N6" s="3"/>
      <c r="O6" s="4"/>
      <c r="P6" s="5">
        <f t="shared" ref="P6:P13" si="1">E6+F6++G6+H6+I6+J6+K6-L6-M6-N6-O6</f>
        <v>379</v>
      </c>
      <c r="Q6" s="23"/>
      <c r="S6" s="3">
        <v>36</v>
      </c>
      <c r="T6" s="3">
        <v>7</v>
      </c>
      <c r="U6" s="3"/>
    </row>
    <row r="7" spans="2:21" ht="13.5" thickBot="1">
      <c r="B7" s="3" t="s">
        <v>24</v>
      </c>
      <c r="C7" s="2" t="s">
        <v>42</v>
      </c>
      <c r="D7" s="2" t="s">
        <v>35</v>
      </c>
      <c r="E7" s="3">
        <v>80</v>
      </c>
      <c r="F7" s="3">
        <v>40</v>
      </c>
      <c r="G7" s="3">
        <v>20</v>
      </c>
      <c r="H7" s="3">
        <v>500</v>
      </c>
      <c r="I7" s="3"/>
      <c r="J7" s="3"/>
      <c r="K7" s="3">
        <f t="shared" si="0"/>
        <v>63</v>
      </c>
      <c r="L7" s="27">
        <v>339</v>
      </c>
      <c r="M7" s="3"/>
      <c r="N7" s="3"/>
      <c r="O7" s="4"/>
      <c r="P7" s="5">
        <f t="shared" si="1"/>
        <v>364</v>
      </c>
      <c r="S7" s="3">
        <v>63</v>
      </c>
      <c r="T7" s="3"/>
      <c r="U7" s="3"/>
    </row>
    <row r="8" spans="2:21" ht="13.5" thickBot="1">
      <c r="B8" s="3" t="s">
        <v>25</v>
      </c>
      <c r="C8" s="2" t="s">
        <v>43</v>
      </c>
      <c r="D8" s="2" t="s">
        <v>36</v>
      </c>
      <c r="E8" s="3">
        <v>80</v>
      </c>
      <c r="F8" s="3">
        <v>30</v>
      </c>
      <c r="G8" s="3">
        <v>20</v>
      </c>
      <c r="H8" s="3">
        <v>500</v>
      </c>
      <c r="I8" s="3"/>
      <c r="J8" s="3"/>
      <c r="K8" s="3">
        <f t="shared" si="0"/>
        <v>37</v>
      </c>
      <c r="L8" s="27">
        <v>339</v>
      </c>
      <c r="M8" s="3"/>
      <c r="N8" s="3"/>
      <c r="O8" s="4"/>
      <c r="P8" s="5">
        <f t="shared" si="1"/>
        <v>328</v>
      </c>
      <c r="S8" s="3">
        <v>37</v>
      </c>
      <c r="T8" s="3"/>
      <c r="U8" s="3"/>
    </row>
    <row r="9" spans="2:21" ht="13.5" thickBot="1">
      <c r="B9" s="3" t="s">
        <v>26</v>
      </c>
      <c r="C9" s="2" t="s">
        <v>21</v>
      </c>
      <c r="D9" s="2"/>
      <c r="E9" s="3">
        <v>80</v>
      </c>
      <c r="F9" s="3">
        <v>20</v>
      </c>
      <c r="G9" s="3">
        <v>60</v>
      </c>
      <c r="H9" s="3">
        <v>500</v>
      </c>
      <c r="I9" s="3">
        <v>4</v>
      </c>
      <c r="J9" s="3">
        <v>10</v>
      </c>
      <c r="K9" s="3">
        <f t="shared" si="0"/>
        <v>82</v>
      </c>
      <c r="L9" s="27">
        <v>477</v>
      </c>
      <c r="M9" s="3"/>
      <c r="N9" s="3"/>
      <c r="O9" s="4"/>
      <c r="P9" s="5">
        <f t="shared" si="1"/>
        <v>279</v>
      </c>
      <c r="S9" s="3">
        <v>75</v>
      </c>
      <c r="T9" s="3"/>
      <c r="U9" s="3">
        <v>7</v>
      </c>
    </row>
    <row r="10" spans="2:21" ht="13.5" thickBot="1">
      <c r="B10" s="3" t="s">
        <v>27</v>
      </c>
      <c r="C10" s="2" t="s">
        <v>45</v>
      </c>
      <c r="D10" s="2" t="s">
        <v>38</v>
      </c>
      <c r="E10" s="3">
        <v>80</v>
      </c>
      <c r="F10" s="3">
        <v>10</v>
      </c>
      <c r="G10" s="3">
        <v>-20</v>
      </c>
      <c r="H10" s="3">
        <v>500</v>
      </c>
      <c r="I10" s="3">
        <v>6</v>
      </c>
      <c r="J10" s="3">
        <v>10</v>
      </c>
      <c r="K10" s="3">
        <f t="shared" si="0"/>
        <v>65</v>
      </c>
      <c r="L10" s="27">
        <v>405</v>
      </c>
      <c r="M10" s="3"/>
      <c r="N10" s="3"/>
      <c r="O10" s="3"/>
      <c r="P10" s="5">
        <f t="shared" si="1"/>
        <v>246</v>
      </c>
      <c r="S10" s="3">
        <v>43</v>
      </c>
      <c r="T10" s="3">
        <v>16</v>
      </c>
      <c r="U10" s="3">
        <v>6</v>
      </c>
    </row>
    <row r="11" spans="2:21" ht="13.5" thickBot="1">
      <c r="B11" s="3" t="s">
        <v>28</v>
      </c>
      <c r="C11" s="2" t="s">
        <v>44</v>
      </c>
      <c r="D11" s="2" t="s">
        <v>37</v>
      </c>
      <c r="E11" s="3">
        <v>80</v>
      </c>
      <c r="F11" s="3">
        <v>40</v>
      </c>
      <c r="G11" s="3">
        <v>-20</v>
      </c>
      <c r="H11" s="3">
        <v>500</v>
      </c>
      <c r="I11" s="3"/>
      <c r="J11" s="3"/>
      <c r="K11" s="3">
        <f t="shared" si="0"/>
        <v>59</v>
      </c>
      <c r="L11" s="27">
        <v>474</v>
      </c>
      <c r="M11" s="3"/>
      <c r="N11" s="3"/>
      <c r="O11" s="3"/>
      <c r="P11" s="5">
        <f t="shared" si="1"/>
        <v>185</v>
      </c>
      <c r="S11" s="3">
        <v>55</v>
      </c>
      <c r="T11" s="3"/>
      <c r="U11" s="3">
        <v>4</v>
      </c>
    </row>
    <row r="12" spans="2:21" ht="13.5" thickBot="1">
      <c r="B12" s="3" t="s">
        <v>29</v>
      </c>
      <c r="C12" s="2" t="s">
        <v>41</v>
      </c>
      <c r="D12" s="2" t="s">
        <v>34</v>
      </c>
      <c r="E12" s="3">
        <v>55</v>
      </c>
      <c r="F12" s="3">
        <v>30</v>
      </c>
      <c r="G12" s="3">
        <v>20</v>
      </c>
      <c r="H12" s="3">
        <v>450</v>
      </c>
      <c r="I12" s="3"/>
      <c r="J12" s="3"/>
      <c r="K12" s="3">
        <f t="shared" si="0"/>
        <v>9</v>
      </c>
      <c r="L12" s="27">
        <f>6*60+27</f>
        <v>387</v>
      </c>
      <c r="M12" s="3"/>
      <c r="N12" s="3"/>
      <c r="O12" s="3"/>
      <c r="P12" s="5">
        <f t="shared" si="1"/>
        <v>177</v>
      </c>
      <c r="S12" s="3">
        <v>9</v>
      </c>
      <c r="T12" s="3"/>
      <c r="U12" s="3"/>
    </row>
    <row r="13" spans="2:21">
      <c r="B13" s="3" t="s">
        <v>30</v>
      </c>
      <c r="C13" s="2" t="s">
        <v>39</v>
      </c>
      <c r="D13" s="2" t="s">
        <v>39</v>
      </c>
      <c r="E13" s="3">
        <v>30</v>
      </c>
      <c r="F13" s="3">
        <v>0</v>
      </c>
      <c r="G13" s="3">
        <v>-100</v>
      </c>
      <c r="H13" s="3">
        <v>500</v>
      </c>
      <c r="I13" s="3">
        <v>4</v>
      </c>
      <c r="J13" s="3"/>
      <c r="K13" s="3">
        <f t="shared" si="0"/>
        <v>41</v>
      </c>
      <c r="L13" s="28">
        <v>505</v>
      </c>
      <c r="M13" s="3">
        <v>10</v>
      </c>
      <c r="N13" s="3"/>
      <c r="O13" s="3"/>
      <c r="P13" s="5">
        <f t="shared" si="1"/>
        <v>-40</v>
      </c>
      <c r="Q13" s="23"/>
      <c r="S13" s="3">
        <v>30</v>
      </c>
      <c r="T13" s="3">
        <v>7</v>
      </c>
      <c r="U13" s="3">
        <v>4</v>
      </c>
    </row>
    <row r="14" spans="2:21">
      <c r="E14" s="6"/>
      <c r="F14" s="6"/>
      <c r="G14" s="6"/>
      <c r="H14" s="6"/>
      <c r="I14" s="6"/>
      <c r="J14" s="6"/>
      <c r="K14" s="6"/>
      <c r="M14" s="6"/>
      <c r="N14" s="6"/>
      <c r="O14" s="6"/>
      <c r="P14" s="6"/>
    </row>
    <row r="15" spans="2:21">
      <c r="E15" s="6"/>
      <c r="F15" s="6"/>
      <c r="G15" s="6"/>
      <c r="H15" s="6"/>
      <c r="I15" s="6"/>
      <c r="J15" s="6"/>
      <c r="K15" s="6"/>
      <c r="M15" s="6"/>
      <c r="N15" s="6"/>
      <c r="O15" s="6"/>
      <c r="P15" s="6"/>
    </row>
    <row r="16" spans="2:21" ht="26.25">
      <c r="B16" s="7" t="s">
        <v>15</v>
      </c>
      <c r="E16" s="6"/>
      <c r="F16" s="6"/>
      <c r="G16" s="6"/>
      <c r="H16" s="6"/>
      <c r="I16" s="6"/>
      <c r="J16" s="6"/>
      <c r="K16" s="6"/>
      <c r="M16" s="6"/>
      <c r="N16" s="6"/>
      <c r="O16" s="6"/>
      <c r="P16" s="6"/>
      <c r="S16" s="46" t="s">
        <v>60</v>
      </c>
      <c r="T16" s="47"/>
      <c r="U16" s="47"/>
    </row>
    <row r="17" spans="2:21" s="10" customFormat="1" ht="39" thickBot="1">
      <c r="B17" s="8" t="s">
        <v>22</v>
      </c>
      <c r="C17" s="8" t="s">
        <v>1</v>
      </c>
      <c r="D17" s="8" t="s">
        <v>32</v>
      </c>
      <c r="E17" s="8" t="s">
        <v>120</v>
      </c>
      <c r="F17" s="8" t="s">
        <v>119</v>
      </c>
      <c r="G17" s="8" t="s">
        <v>14</v>
      </c>
      <c r="H17" s="8" t="s">
        <v>3</v>
      </c>
      <c r="I17" s="8" t="s">
        <v>6</v>
      </c>
      <c r="J17" s="8" t="s">
        <v>7</v>
      </c>
      <c r="K17" s="8" t="s">
        <v>60</v>
      </c>
      <c r="L17" s="8" t="s">
        <v>8</v>
      </c>
      <c r="M17" s="8" t="s">
        <v>9</v>
      </c>
      <c r="N17" s="8" t="s">
        <v>10</v>
      </c>
      <c r="O17" s="8" t="s">
        <v>11</v>
      </c>
      <c r="P17" s="9" t="s">
        <v>0</v>
      </c>
      <c r="Q17" s="22"/>
      <c r="S17" s="8" t="s">
        <v>121</v>
      </c>
      <c r="T17" s="8" t="s">
        <v>123</v>
      </c>
      <c r="U17" s="8" t="s">
        <v>122</v>
      </c>
    </row>
    <row r="18" spans="2:21" ht="13.5" thickBot="1">
      <c r="B18" s="3" t="s">
        <v>23</v>
      </c>
      <c r="C18" s="2" t="s">
        <v>43</v>
      </c>
      <c r="D18" s="2" t="s">
        <v>49</v>
      </c>
      <c r="E18" s="3">
        <v>80</v>
      </c>
      <c r="F18" s="3">
        <v>45</v>
      </c>
      <c r="G18" s="3">
        <v>100</v>
      </c>
      <c r="H18" s="3">
        <v>500</v>
      </c>
      <c r="I18" s="3"/>
      <c r="J18" s="3"/>
      <c r="K18" s="3">
        <f t="shared" ref="K18:K23" si="2">S18+T18+U18</f>
        <v>0</v>
      </c>
      <c r="L18" s="27">
        <f>5*60-5</f>
        <v>295</v>
      </c>
      <c r="M18" s="3"/>
      <c r="N18" s="3"/>
      <c r="O18" s="4"/>
      <c r="P18" s="5">
        <f t="shared" ref="P18:P23" si="3">E18+F18+G18+H18+I18+J18+K18-L18-M18-N18-O18</f>
        <v>430</v>
      </c>
      <c r="S18" s="3">
        <v>0</v>
      </c>
      <c r="T18" s="3"/>
      <c r="U18" s="3"/>
    </row>
    <row r="19" spans="2:21" ht="13.5" thickBot="1">
      <c r="B19" s="3" t="s">
        <v>24</v>
      </c>
      <c r="C19" s="2" t="s">
        <v>55</v>
      </c>
      <c r="D19" s="2" t="s">
        <v>50</v>
      </c>
      <c r="E19" s="3">
        <v>80</v>
      </c>
      <c r="F19" s="3">
        <v>55</v>
      </c>
      <c r="G19" s="3">
        <v>60</v>
      </c>
      <c r="H19" s="3">
        <v>500</v>
      </c>
      <c r="I19" s="3">
        <v>4</v>
      </c>
      <c r="J19" s="3">
        <v>10</v>
      </c>
      <c r="K19" s="3">
        <f t="shared" si="2"/>
        <v>61</v>
      </c>
      <c r="L19" s="27">
        <v>365</v>
      </c>
      <c r="M19" s="3"/>
      <c r="N19" s="3"/>
      <c r="O19" s="4"/>
      <c r="P19" s="5">
        <f t="shared" si="3"/>
        <v>405</v>
      </c>
      <c r="S19" s="3">
        <v>61</v>
      </c>
      <c r="T19" s="3"/>
      <c r="U19" s="3"/>
    </row>
    <row r="20" spans="2:21" ht="13.5" thickBot="1">
      <c r="B20" s="3" t="s">
        <v>25</v>
      </c>
      <c r="C20" s="2" t="s">
        <v>52</v>
      </c>
      <c r="D20" s="2" t="s">
        <v>46</v>
      </c>
      <c r="E20" s="3">
        <v>60</v>
      </c>
      <c r="F20" s="3">
        <v>55</v>
      </c>
      <c r="G20" s="3">
        <v>140</v>
      </c>
      <c r="H20" s="3">
        <v>450</v>
      </c>
      <c r="I20" s="3">
        <v>4</v>
      </c>
      <c r="J20" s="3"/>
      <c r="K20" s="3">
        <f t="shared" si="2"/>
        <v>11</v>
      </c>
      <c r="L20" s="27">
        <v>409</v>
      </c>
      <c r="M20" s="3"/>
      <c r="N20" s="3"/>
      <c r="O20" s="4"/>
      <c r="P20" s="5">
        <f t="shared" si="3"/>
        <v>311</v>
      </c>
      <c r="S20" s="3">
        <v>3</v>
      </c>
      <c r="T20" s="3">
        <v>6</v>
      </c>
      <c r="U20" s="3">
        <v>2</v>
      </c>
    </row>
    <row r="21" spans="2:21" ht="13.5" thickBot="1">
      <c r="B21" s="3" t="s">
        <v>26</v>
      </c>
      <c r="C21" s="2" t="s">
        <v>54</v>
      </c>
      <c r="D21" s="2" t="s">
        <v>48</v>
      </c>
      <c r="E21" s="3">
        <v>60</v>
      </c>
      <c r="F21" s="3">
        <v>20</v>
      </c>
      <c r="G21" s="3">
        <v>100</v>
      </c>
      <c r="H21" s="3">
        <v>500</v>
      </c>
      <c r="I21" s="3"/>
      <c r="J21" s="3"/>
      <c r="K21" s="3">
        <f t="shared" si="2"/>
        <v>9</v>
      </c>
      <c r="L21" s="27">
        <v>457</v>
      </c>
      <c r="M21" s="3"/>
      <c r="N21" s="3"/>
      <c r="O21" s="4"/>
      <c r="P21" s="5">
        <f t="shared" si="3"/>
        <v>232</v>
      </c>
      <c r="S21" s="3">
        <v>3</v>
      </c>
      <c r="T21" s="3">
        <v>6</v>
      </c>
      <c r="U21" s="3"/>
    </row>
    <row r="22" spans="2:21" ht="13.5" thickBot="1">
      <c r="B22" s="3" t="s">
        <v>27</v>
      </c>
      <c r="C22" s="2" t="s">
        <v>56</v>
      </c>
      <c r="D22" s="2" t="s">
        <v>51</v>
      </c>
      <c r="E22" s="3">
        <v>35</v>
      </c>
      <c r="F22" s="3">
        <v>15</v>
      </c>
      <c r="G22" s="3">
        <v>60</v>
      </c>
      <c r="H22" s="3">
        <v>500</v>
      </c>
      <c r="I22" s="3"/>
      <c r="J22" s="3"/>
      <c r="K22" s="3">
        <f t="shared" si="2"/>
        <v>10</v>
      </c>
      <c r="L22" s="27">
        <f>7*60</f>
        <v>420</v>
      </c>
      <c r="M22" s="3"/>
      <c r="N22" s="3"/>
      <c r="O22" s="3"/>
      <c r="P22" s="5">
        <f t="shared" si="3"/>
        <v>200</v>
      </c>
      <c r="S22" s="3">
        <v>10</v>
      </c>
      <c r="T22" s="3"/>
      <c r="U22" s="3"/>
    </row>
    <row r="23" spans="2:21">
      <c r="B23" s="3" t="s">
        <v>28</v>
      </c>
      <c r="C23" s="2" t="s">
        <v>53</v>
      </c>
      <c r="D23" s="2" t="s">
        <v>47</v>
      </c>
      <c r="E23" s="3">
        <v>35</v>
      </c>
      <c r="F23" s="3">
        <v>25</v>
      </c>
      <c r="G23" s="3">
        <v>100</v>
      </c>
      <c r="H23" s="3">
        <v>500</v>
      </c>
      <c r="I23" s="3">
        <v>2</v>
      </c>
      <c r="J23" s="3"/>
      <c r="K23" s="3">
        <f t="shared" si="2"/>
        <v>8</v>
      </c>
      <c r="L23" s="28">
        <v>509</v>
      </c>
      <c r="M23" s="3"/>
      <c r="N23" s="3"/>
      <c r="O23" s="3"/>
      <c r="P23" s="5">
        <f t="shared" si="3"/>
        <v>161</v>
      </c>
      <c r="Q23" s="23"/>
      <c r="S23" s="3">
        <v>5</v>
      </c>
      <c r="T23" s="3"/>
      <c r="U23" s="3">
        <v>3</v>
      </c>
    </row>
    <row r="24" spans="2:21">
      <c r="E24" s="6"/>
      <c r="F24" s="6"/>
      <c r="G24" s="6"/>
      <c r="H24" s="6"/>
      <c r="I24" s="6"/>
      <c r="J24" s="6"/>
      <c r="K24" s="6"/>
      <c r="M24" s="6"/>
      <c r="N24" s="6"/>
      <c r="O24" s="6"/>
      <c r="P24" s="6"/>
    </row>
    <row r="25" spans="2:21">
      <c r="E25" s="6"/>
      <c r="F25" s="6"/>
      <c r="G25" s="6"/>
      <c r="H25" s="6"/>
      <c r="I25" s="6"/>
      <c r="J25" s="6"/>
      <c r="K25" s="6"/>
      <c r="M25" s="6"/>
      <c r="N25" s="6"/>
      <c r="O25" s="6"/>
      <c r="P25" s="6"/>
      <c r="Q25" s="24"/>
    </row>
    <row r="26" spans="2:21">
      <c r="E26" s="6"/>
      <c r="F26" s="6"/>
      <c r="G26" s="6"/>
      <c r="H26" s="6"/>
      <c r="I26" s="6"/>
      <c r="J26" s="6"/>
      <c r="K26" s="6"/>
      <c r="M26" s="6"/>
      <c r="N26" s="6"/>
      <c r="O26" s="6"/>
      <c r="P26" s="6"/>
      <c r="Q26" s="24"/>
    </row>
    <row r="27" spans="2:21">
      <c r="E27" s="6"/>
      <c r="F27" s="6"/>
      <c r="G27" s="6"/>
      <c r="H27" s="6"/>
      <c r="I27" s="6"/>
      <c r="J27" s="6"/>
      <c r="K27" s="6"/>
      <c r="M27" s="6"/>
      <c r="N27" s="6"/>
      <c r="O27" s="6"/>
      <c r="P27" s="6"/>
      <c r="Q27" s="24"/>
      <c r="R27" s="21"/>
    </row>
    <row r="28" spans="2:21" ht="26.25">
      <c r="B28" s="7" t="s">
        <v>18</v>
      </c>
      <c r="E28" s="6"/>
      <c r="F28" s="6"/>
      <c r="G28" s="6"/>
      <c r="H28" s="6"/>
      <c r="I28" s="6"/>
      <c r="J28" s="6"/>
      <c r="K28" s="6"/>
      <c r="M28" s="6"/>
      <c r="N28" s="6"/>
      <c r="O28" s="6"/>
      <c r="P28" s="6"/>
      <c r="S28" s="46" t="s">
        <v>60</v>
      </c>
      <c r="T28" s="47"/>
      <c r="U28" s="47"/>
    </row>
    <row r="29" spans="2:21" s="10" customFormat="1" ht="39" thickBot="1">
      <c r="B29" s="8" t="s">
        <v>22</v>
      </c>
      <c r="C29" s="8" t="s">
        <v>1</v>
      </c>
      <c r="D29" s="8" t="s">
        <v>32</v>
      </c>
      <c r="E29" s="8" t="s">
        <v>120</v>
      </c>
      <c r="F29" s="8" t="s">
        <v>119</v>
      </c>
      <c r="G29" s="8" t="s">
        <v>14</v>
      </c>
      <c r="H29" s="8" t="s">
        <v>3</v>
      </c>
      <c r="I29" s="8" t="s">
        <v>6</v>
      </c>
      <c r="J29" s="8" t="s">
        <v>7</v>
      </c>
      <c r="K29" s="8" t="s">
        <v>60</v>
      </c>
      <c r="L29" s="8" t="s">
        <v>8</v>
      </c>
      <c r="M29" s="8" t="s">
        <v>9</v>
      </c>
      <c r="N29" s="8" t="s">
        <v>10</v>
      </c>
      <c r="O29" s="8" t="s">
        <v>11</v>
      </c>
      <c r="P29" s="9" t="s">
        <v>0</v>
      </c>
      <c r="Q29" s="22"/>
      <c r="S29" s="8" t="s">
        <v>121</v>
      </c>
      <c r="T29" s="8" t="s">
        <v>123</v>
      </c>
      <c r="U29" s="8" t="s">
        <v>122</v>
      </c>
    </row>
    <row r="30" spans="2:21" ht="13.5" thickBot="1">
      <c r="B30" s="3" t="s">
        <v>23</v>
      </c>
      <c r="C30" s="2" t="s">
        <v>55</v>
      </c>
      <c r="D30" s="2" t="s">
        <v>58</v>
      </c>
      <c r="E30" s="3">
        <v>80</v>
      </c>
      <c r="F30" s="3">
        <v>15</v>
      </c>
      <c r="G30" s="3">
        <v>20</v>
      </c>
      <c r="H30" s="3">
        <v>500</v>
      </c>
      <c r="I30" s="3">
        <v>4</v>
      </c>
      <c r="J30" s="3"/>
      <c r="K30" s="3">
        <f>S30+T30+U30</f>
        <v>51</v>
      </c>
      <c r="L30" s="3">
        <v>473</v>
      </c>
      <c r="M30" s="3"/>
      <c r="N30" s="3"/>
      <c r="O30" s="4"/>
      <c r="P30" s="5">
        <f>E30+F30+G30+H30+I30+J30+K30-L30-M30-N30-O30</f>
        <v>197</v>
      </c>
      <c r="S30" s="3">
        <v>46</v>
      </c>
      <c r="T30" s="3">
        <v>5</v>
      </c>
      <c r="U30" s="3"/>
    </row>
    <row r="31" spans="2:21" ht="13.5" thickBot="1">
      <c r="B31" s="3" t="s">
        <v>24</v>
      </c>
      <c r="C31" s="2" t="s">
        <v>52</v>
      </c>
      <c r="D31" s="2" t="s">
        <v>57</v>
      </c>
      <c r="E31" s="3">
        <v>60</v>
      </c>
      <c r="F31" s="3">
        <v>45</v>
      </c>
      <c r="G31" s="3">
        <v>20</v>
      </c>
      <c r="H31" s="3">
        <v>400</v>
      </c>
      <c r="I31" s="3">
        <v>2</v>
      </c>
      <c r="J31" s="3"/>
      <c r="K31" s="3">
        <f>S31+T31+U31</f>
        <v>8</v>
      </c>
      <c r="L31" s="3">
        <v>449</v>
      </c>
      <c r="M31" s="3"/>
      <c r="N31" s="3"/>
      <c r="O31" s="4"/>
      <c r="P31" s="5">
        <f>E31+F31+G31+H31+I31+J31+K31-L31-M31-N31-O31</f>
        <v>86</v>
      </c>
      <c r="S31" s="3">
        <v>4</v>
      </c>
      <c r="T31" s="3">
        <v>4</v>
      </c>
      <c r="U31" s="3"/>
    </row>
    <row r="32" spans="2:21">
      <c r="B32" s="3" t="s">
        <v>25</v>
      </c>
      <c r="C32" s="2" t="s">
        <v>53</v>
      </c>
      <c r="D32" s="2" t="s">
        <v>59</v>
      </c>
      <c r="E32" s="3">
        <v>40</v>
      </c>
      <c r="F32" s="3">
        <v>15</v>
      </c>
      <c r="G32" s="3">
        <v>-140</v>
      </c>
      <c r="H32" s="3">
        <v>500</v>
      </c>
      <c r="I32" s="3">
        <v>2</v>
      </c>
      <c r="J32" s="3"/>
      <c r="K32" s="3">
        <f>S32+T32+U32</f>
        <v>34</v>
      </c>
      <c r="L32" s="3">
        <v>499</v>
      </c>
      <c r="M32" s="3">
        <v>10</v>
      </c>
      <c r="N32" s="3"/>
      <c r="O32" s="4"/>
      <c r="P32" s="5">
        <f>E32+F32+G32+H32+I32+J32+K32-L32-M32-N32-O32</f>
        <v>-58</v>
      </c>
      <c r="S32" s="3">
        <v>30</v>
      </c>
      <c r="T32" s="3">
        <v>4</v>
      </c>
      <c r="U32" s="3"/>
    </row>
    <row r="34" spans="2:2">
      <c r="B34" s="20" t="s">
        <v>124</v>
      </c>
    </row>
  </sheetData>
  <sortState ref="B30:U32">
    <sortCondition descending="1" ref="P30:P32"/>
  </sortState>
  <mergeCells count="3">
    <mergeCell ref="S4:U4"/>
    <mergeCell ref="S16:U16"/>
    <mergeCell ref="S28:U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S33"/>
  <sheetViews>
    <sheetView topLeftCell="A7" workbookViewId="0">
      <selection activeCell="B24" sqref="B24"/>
    </sheetView>
  </sheetViews>
  <sheetFormatPr defaultRowHeight="12.75"/>
  <cols>
    <col min="1" max="1" width="11.28515625" style="1" customWidth="1"/>
    <col min="2" max="2" width="6" style="6" customWidth="1"/>
    <col min="3" max="3" width="16.42578125" style="1" customWidth="1"/>
    <col min="4" max="4" width="18.28515625" style="1" bestFit="1" customWidth="1"/>
    <col min="5" max="5" width="8.28515625" style="1" bestFit="1" customWidth="1"/>
    <col min="6" max="6" width="7" style="1" customWidth="1"/>
    <col min="7" max="7" width="9.140625" style="1" customWidth="1"/>
    <col min="8" max="8" width="8.85546875" style="1" customWidth="1"/>
    <col min="9" max="9" width="7.140625" style="1" customWidth="1"/>
    <col min="10" max="10" width="8.42578125" style="1" bestFit="1" customWidth="1"/>
    <col min="11" max="11" width="7.7109375" style="1" bestFit="1" customWidth="1"/>
    <col min="12" max="12" width="12.42578125" style="1" customWidth="1"/>
    <col min="13" max="13" width="8.7109375" style="1" bestFit="1" customWidth="1"/>
    <col min="14" max="14" width="6.7109375" style="1" bestFit="1" customWidth="1"/>
    <col min="15" max="16384" width="9.140625" style="1"/>
  </cols>
  <sheetData>
    <row r="2" spans="2:19" ht="33.75">
      <c r="B2" s="18" t="s">
        <v>118</v>
      </c>
    </row>
    <row r="4" spans="2:19" ht="26.25">
      <c r="B4" s="7" t="s">
        <v>13</v>
      </c>
      <c r="P4" s="48" t="s">
        <v>60</v>
      </c>
      <c r="Q4" s="48"/>
      <c r="R4" s="48"/>
      <c r="S4" s="48"/>
    </row>
    <row r="5" spans="2:19" s="10" customFormat="1" ht="39" thickBot="1">
      <c r="B5" s="8" t="s">
        <v>22</v>
      </c>
      <c r="C5" s="8" t="s">
        <v>31</v>
      </c>
      <c r="D5" s="8" t="s">
        <v>32</v>
      </c>
      <c r="E5" s="8" t="s">
        <v>5</v>
      </c>
      <c r="F5" s="8" t="s">
        <v>3</v>
      </c>
      <c r="G5" s="8" t="s">
        <v>6</v>
      </c>
      <c r="H5" s="8" t="s">
        <v>7</v>
      </c>
      <c r="I5" s="8" t="s">
        <v>60</v>
      </c>
      <c r="J5" s="8" t="s">
        <v>8</v>
      </c>
      <c r="K5" s="8" t="s">
        <v>9</v>
      </c>
      <c r="L5" s="8" t="s">
        <v>10</v>
      </c>
      <c r="M5" s="8" t="s">
        <v>11</v>
      </c>
      <c r="N5" s="9" t="s">
        <v>0</v>
      </c>
      <c r="P5" s="8" t="s">
        <v>121</v>
      </c>
      <c r="Q5" s="8" t="s">
        <v>145</v>
      </c>
      <c r="R5" s="8" t="s">
        <v>122</v>
      </c>
      <c r="S5" s="8" t="s">
        <v>143</v>
      </c>
    </row>
    <row r="6" spans="2:19" ht="13.5" thickBot="1">
      <c r="B6" s="3" t="s">
        <v>23</v>
      </c>
      <c r="C6" s="2" t="s">
        <v>40</v>
      </c>
      <c r="D6" s="2" t="s">
        <v>33</v>
      </c>
      <c r="E6" s="3">
        <v>55</v>
      </c>
      <c r="F6" s="3">
        <v>500</v>
      </c>
      <c r="G6" s="3">
        <v>2</v>
      </c>
      <c r="H6" s="3"/>
      <c r="I6" s="3">
        <f t="shared" ref="I6:I13" si="0">P6+Q6+R6+S6</f>
        <v>25</v>
      </c>
      <c r="J6" s="3">
        <v>326</v>
      </c>
      <c r="K6" s="3"/>
      <c r="L6" s="3"/>
      <c r="M6" s="4"/>
      <c r="N6" s="5">
        <f t="shared" ref="N6:N13" si="1">E6+F6+G6+H6+I6-J6-K6-L6-M6</f>
        <v>256</v>
      </c>
      <c r="P6" s="3"/>
      <c r="Q6" s="3">
        <v>5</v>
      </c>
      <c r="R6" s="3">
        <v>15</v>
      </c>
      <c r="S6" s="3">
        <v>5</v>
      </c>
    </row>
    <row r="7" spans="2:19" ht="13.5" thickBot="1">
      <c r="B7" s="3" t="s">
        <v>24</v>
      </c>
      <c r="C7" s="2" t="s">
        <v>43</v>
      </c>
      <c r="D7" s="2" t="s">
        <v>36</v>
      </c>
      <c r="E7" s="3">
        <v>50</v>
      </c>
      <c r="F7" s="3">
        <v>500</v>
      </c>
      <c r="G7" s="3"/>
      <c r="H7" s="3"/>
      <c r="I7" s="3">
        <f t="shared" si="0"/>
        <v>1</v>
      </c>
      <c r="J7" s="3">
        <v>305</v>
      </c>
      <c r="K7" s="3"/>
      <c r="L7" s="3"/>
      <c r="M7" s="4"/>
      <c r="N7" s="5">
        <f t="shared" si="1"/>
        <v>246</v>
      </c>
      <c r="P7" s="3"/>
      <c r="Q7" s="3"/>
      <c r="R7" s="3">
        <v>1</v>
      </c>
      <c r="S7" s="3"/>
    </row>
    <row r="8" spans="2:19" ht="13.5" thickBot="1">
      <c r="B8" s="3" t="s">
        <v>25</v>
      </c>
      <c r="C8" s="2" t="s">
        <v>45</v>
      </c>
      <c r="D8" s="2" t="s">
        <v>38</v>
      </c>
      <c r="E8" s="3">
        <v>55</v>
      </c>
      <c r="F8" s="3">
        <v>500</v>
      </c>
      <c r="G8" s="3">
        <v>6</v>
      </c>
      <c r="H8" s="3">
        <v>10</v>
      </c>
      <c r="I8" s="3">
        <f t="shared" si="0"/>
        <v>28</v>
      </c>
      <c r="J8" s="3">
        <v>367</v>
      </c>
      <c r="K8" s="3"/>
      <c r="L8" s="3"/>
      <c r="M8" s="4"/>
      <c r="N8" s="5">
        <f t="shared" si="1"/>
        <v>232</v>
      </c>
      <c r="P8" s="3">
        <v>4</v>
      </c>
      <c r="Q8" s="3"/>
      <c r="R8" s="3">
        <v>23</v>
      </c>
      <c r="S8" s="3">
        <v>1</v>
      </c>
    </row>
    <row r="9" spans="2:19" ht="13.5" thickBot="1">
      <c r="B9" s="3" t="s">
        <v>26</v>
      </c>
      <c r="C9" s="2" t="s">
        <v>42</v>
      </c>
      <c r="D9" s="2" t="s">
        <v>35</v>
      </c>
      <c r="E9" s="3">
        <v>25</v>
      </c>
      <c r="F9" s="3">
        <v>500</v>
      </c>
      <c r="G9" s="3"/>
      <c r="H9" s="3"/>
      <c r="I9" s="3">
        <f t="shared" si="0"/>
        <v>3</v>
      </c>
      <c r="J9" s="3">
        <v>307</v>
      </c>
      <c r="K9" s="3"/>
      <c r="L9" s="3"/>
      <c r="M9" s="4"/>
      <c r="N9" s="5">
        <f t="shared" si="1"/>
        <v>221</v>
      </c>
      <c r="P9" s="3"/>
      <c r="Q9" s="3">
        <v>3</v>
      </c>
      <c r="R9" s="3"/>
      <c r="S9" s="3"/>
    </row>
    <row r="10" spans="2:19" ht="13.5" thickBot="1">
      <c r="B10" s="3" t="s">
        <v>27</v>
      </c>
      <c r="C10" s="2" t="s">
        <v>21</v>
      </c>
      <c r="D10" s="2"/>
      <c r="E10" s="3">
        <v>50</v>
      </c>
      <c r="F10" s="3">
        <v>500</v>
      </c>
      <c r="G10" s="3">
        <v>4</v>
      </c>
      <c r="H10" s="3">
        <v>10</v>
      </c>
      <c r="I10" s="3">
        <f t="shared" si="0"/>
        <v>9</v>
      </c>
      <c r="J10" s="3">
        <v>365</v>
      </c>
      <c r="K10" s="3"/>
      <c r="L10" s="3"/>
      <c r="M10" s="3"/>
      <c r="N10" s="5">
        <f t="shared" si="1"/>
        <v>208</v>
      </c>
      <c r="P10" s="3"/>
      <c r="Q10" s="3">
        <v>2</v>
      </c>
      <c r="R10" s="3">
        <v>7</v>
      </c>
      <c r="S10" s="3"/>
    </row>
    <row r="11" spans="2:19" ht="13.5" thickBot="1">
      <c r="B11" s="3" t="s">
        <v>28</v>
      </c>
      <c r="C11" s="2" t="s">
        <v>41</v>
      </c>
      <c r="D11" s="2" t="s">
        <v>34</v>
      </c>
      <c r="E11" s="3">
        <v>25</v>
      </c>
      <c r="F11" s="3">
        <v>450</v>
      </c>
      <c r="G11" s="3"/>
      <c r="H11" s="3"/>
      <c r="I11" s="3">
        <f t="shared" si="0"/>
        <v>11</v>
      </c>
      <c r="J11" s="3">
        <v>310</v>
      </c>
      <c r="K11" s="3"/>
      <c r="L11" s="3"/>
      <c r="M11" s="3"/>
      <c r="N11" s="5">
        <f t="shared" si="1"/>
        <v>176</v>
      </c>
      <c r="P11" s="3"/>
      <c r="Q11" s="3"/>
      <c r="R11" s="3">
        <v>11</v>
      </c>
      <c r="S11" s="3"/>
    </row>
    <row r="12" spans="2:19" ht="13.5" thickBot="1">
      <c r="B12" s="3" t="s">
        <v>29</v>
      </c>
      <c r="C12" s="2" t="s">
        <v>44</v>
      </c>
      <c r="D12" s="2" t="s">
        <v>37</v>
      </c>
      <c r="E12" s="3">
        <v>10</v>
      </c>
      <c r="F12" s="3">
        <v>450</v>
      </c>
      <c r="G12" s="3"/>
      <c r="H12" s="3"/>
      <c r="I12" s="3">
        <f t="shared" si="0"/>
        <v>3</v>
      </c>
      <c r="J12" s="3">
        <v>407</v>
      </c>
      <c r="K12" s="3"/>
      <c r="L12" s="3"/>
      <c r="M12" s="3"/>
      <c r="N12" s="5">
        <f t="shared" si="1"/>
        <v>56</v>
      </c>
      <c r="P12" s="3"/>
      <c r="Q12" s="3"/>
      <c r="R12" s="3">
        <v>1</v>
      </c>
      <c r="S12" s="3">
        <v>2</v>
      </c>
    </row>
    <row r="13" spans="2:19">
      <c r="B13" s="3" t="s">
        <v>30</v>
      </c>
      <c r="C13" s="2" t="s">
        <v>39</v>
      </c>
      <c r="D13" s="2" t="s">
        <v>39</v>
      </c>
      <c r="E13" s="3">
        <v>-5</v>
      </c>
      <c r="F13" s="3">
        <v>300</v>
      </c>
      <c r="G13" s="3">
        <v>4</v>
      </c>
      <c r="H13" s="3"/>
      <c r="I13" s="3">
        <f t="shared" si="0"/>
        <v>2</v>
      </c>
      <c r="J13" s="3">
        <v>365</v>
      </c>
      <c r="K13" s="3"/>
      <c r="L13" s="3"/>
      <c r="M13" s="3"/>
      <c r="N13" s="5">
        <f t="shared" si="1"/>
        <v>-64</v>
      </c>
      <c r="P13" s="3">
        <v>2</v>
      </c>
      <c r="Q13" s="3"/>
      <c r="R13" s="3"/>
      <c r="S13" s="3"/>
    </row>
    <row r="14" spans="2:19">
      <c r="E14" s="6"/>
      <c r="F14" s="6"/>
      <c r="G14" s="6"/>
      <c r="H14" s="6"/>
      <c r="I14" s="6"/>
      <c r="J14" s="6"/>
      <c r="K14" s="6"/>
      <c r="L14" s="6"/>
      <c r="M14" s="6"/>
      <c r="N14" s="6"/>
      <c r="P14" s="29"/>
      <c r="Q14" s="29"/>
      <c r="R14" s="29"/>
      <c r="S14" s="29"/>
    </row>
    <row r="15" spans="2:19">
      <c r="E15" s="6"/>
      <c r="F15" s="6"/>
      <c r="G15" s="6"/>
      <c r="H15" s="6"/>
      <c r="I15" s="6"/>
      <c r="J15" s="6"/>
      <c r="K15" s="6"/>
      <c r="L15" s="6"/>
      <c r="M15" s="6"/>
      <c r="N15" s="6"/>
      <c r="P15" s="29"/>
      <c r="Q15" s="29"/>
      <c r="R15" s="29"/>
      <c r="S15" s="29"/>
    </row>
    <row r="16" spans="2:19" ht="26.25">
      <c r="B16" s="7" t="s">
        <v>15</v>
      </c>
      <c r="E16" s="6"/>
      <c r="F16" s="6"/>
      <c r="G16" s="6"/>
      <c r="H16" s="6"/>
      <c r="I16" s="6"/>
      <c r="J16" s="6"/>
      <c r="K16" s="6"/>
      <c r="L16" s="6"/>
      <c r="M16" s="6"/>
      <c r="N16" s="6"/>
      <c r="P16" s="48" t="s">
        <v>60</v>
      </c>
      <c r="Q16" s="48"/>
      <c r="R16" s="48"/>
      <c r="S16" s="48"/>
    </row>
    <row r="17" spans="2:19" s="10" customFormat="1" ht="39" thickBot="1">
      <c r="B17" s="8" t="s">
        <v>22</v>
      </c>
      <c r="C17" s="8" t="s">
        <v>1</v>
      </c>
      <c r="D17" s="8"/>
      <c r="E17" s="8" t="s">
        <v>5</v>
      </c>
      <c r="F17" s="8" t="s">
        <v>3</v>
      </c>
      <c r="G17" s="8" t="s">
        <v>6</v>
      </c>
      <c r="H17" s="8" t="s">
        <v>7</v>
      </c>
      <c r="I17" s="8" t="s">
        <v>60</v>
      </c>
      <c r="J17" s="8" t="s">
        <v>8</v>
      </c>
      <c r="K17" s="8" t="s">
        <v>9</v>
      </c>
      <c r="L17" s="8" t="s">
        <v>10</v>
      </c>
      <c r="M17" s="8" t="s">
        <v>11</v>
      </c>
      <c r="N17" s="9" t="s">
        <v>0</v>
      </c>
      <c r="P17" s="8" t="s">
        <v>121</v>
      </c>
      <c r="Q17" s="8" t="s">
        <v>145</v>
      </c>
      <c r="R17" s="8" t="s">
        <v>122</v>
      </c>
      <c r="S17" s="8" t="s">
        <v>143</v>
      </c>
    </row>
    <row r="18" spans="2:19" ht="13.5" thickBot="1">
      <c r="B18" s="3" t="s">
        <v>23</v>
      </c>
      <c r="C18" s="2" t="s">
        <v>43</v>
      </c>
      <c r="D18" s="2" t="s">
        <v>49</v>
      </c>
      <c r="E18" s="3">
        <v>50</v>
      </c>
      <c r="F18" s="3">
        <v>500</v>
      </c>
      <c r="G18" s="3"/>
      <c r="H18" s="3"/>
      <c r="I18" s="3">
        <f t="shared" ref="I18:I23" si="2">P18+Q18+R18+S18</f>
        <v>0</v>
      </c>
      <c r="J18" s="3">
        <v>220</v>
      </c>
      <c r="K18" s="3"/>
      <c r="L18" s="3"/>
      <c r="M18" s="4"/>
      <c r="N18" s="5">
        <f t="shared" ref="N18:N23" si="3">E18+F18+G18+H18+I18-J18-K18-L18-M18</f>
        <v>330</v>
      </c>
      <c r="P18" s="3"/>
      <c r="Q18" s="3"/>
      <c r="R18" s="3"/>
      <c r="S18" s="3"/>
    </row>
    <row r="19" spans="2:19" ht="13.5" thickBot="1">
      <c r="B19" s="3" t="s">
        <v>24</v>
      </c>
      <c r="C19" s="2" t="s">
        <v>52</v>
      </c>
      <c r="D19" s="2" t="s">
        <v>46</v>
      </c>
      <c r="E19" s="3">
        <v>75</v>
      </c>
      <c r="F19" s="3">
        <v>500</v>
      </c>
      <c r="G19" s="3">
        <v>4</v>
      </c>
      <c r="H19" s="3"/>
      <c r="I19" s="3">
        <f t="shared" si="2"/>
        <v>11</v>
      </c>
      <c r="J19" s="3">
        <v>358</v>
      </c>
      <c r="K19" s="3"/>
      <c r="L19" s="3"/>
      <c r="M19" s="4"/>
      <c r="N19" s="5">
        <f t="shared" si="3"/>
        <v>232</v>
      </c>
      <c r="P19" s="3"/>
      <c r="Q19" s="3">
        <v>2</v>
      </c>
      <c r="R19" s="3">
        <v>7</v>
      </c>
      <c r="S19" s="3">
        <v>2</v>
      </c>
    </row>
    <row r="20" spans="2:19" ht="13.5" thickBot="1">
      <c r="B20" s="3" t="s">
        <v>25</v>
      </c>
      <c r="C20" s="2" t="s">
        <v>55</v>
      </c>
      <c r="D20" s="2" t="s">
        <v>50</v>
      </c>
      <c r="E20" s="3">
        <v>50</v>
      </c>
      <c r="F20" s="3">
        <v>500</v>
      </c>
      <c r="G20" s="3">
        <v>2</v>
      </c>
      <c r="H20" s="3"/>
      <c r="I20" s="3">
        <f t="shared" si="2"/>
        <v>2</v>
      </c>
      <c r="J20" s="3">
        <v>324</v>
      </c>
      <c r="K20" s="3"/>
      <c r="L20" s="3"/>
      <c r="M20" s="4"/>
      <c r="N20" s="5">
        <f t="shared" si="3"/>
        <v>230</v>
      </c>
      <c r="P20" s="3"/>
      <c r="Q20" s="3"/>
      <c r="R20" s="3"/>
      <c r="S20" s="3">
        <v>2</v>
      </c>
    </row>
    <row r="21" spans="2:19" ht="13.5" thickBot="1">
      <c r="B21" s="3" t="s">
        <v>26</v>
      </c>
      <c r="C21" s="2" t="s">
        <v>56</v>
      </c>
      <c r="D21" s="2" t="s">
        <v>51</v>
      </c>
      <c r="E21" s="3">
        <v>35</v>
      </c>
      <c r="F21" s="3">
        <v>500</v>
      </c>
      <c r="G21" s="3"/>
      <c r="H21" s="3"/>
      <c r="I21" s="3">
        <f t="shared" si="2"/>
        <v>1</v>
      </c>
      <c r="J21" s="3">
        <v>321</v>
      </c>
      <c r="K21" s="3"/>
      <c r="L21" s="3"/>
      <c r="M21" s="4"/>
      <c r="N21" s="5">
        <f t="shared" si="3"/>
        <v>215</v>
      </c>
      <c r="P21" s="3"/>
      <c r="Q21" s="3">
        <v>1</v>
      </c>
      <c r="R21" s="3"/>
      <c r="S21" s="3"/>
    </row>
    <row r="22" spans="2:19" ht="13.5" thickBot="1">
      <c r="B22" s="3" t="s">
        <v>27</v>
      </c>
      <c r="C22" s="2" t="s">
        <v>54</v>
      </c>
      <c r="D22" s="2" t="s">
        <v>48</v>
      </c>
      <c r="E22" s="3">
        <v>75</v>
      </c>
      <c r="F22" s="3">
        <v>450</v>
      </c>
      <c r="G22" s="3"/>
      <c r="H22" s="3"/>
      <c r="I22" s="3">
        <f t="shared" si="2"/>
        <v>0</v>
      </c>
      <c r="J22" s="3">
        <v>322</v>
      </c>
      <c r="K22" s="3"/>
      <c r="L22" s="3"/>
      <c r="M22" s="3"/>
      <c r="N22" s="5">
        <f t="shared" si="3"/>
        <v>203</v>
      </c>
      <c r="P22" s="3"/>
      <c r="Q22" s="3"/>
      <c r="R22" s="3"/>
      <c r="S22" s="3"/>
    </row>
    <row r="23" spans="2:19">
      <c r="B23" s="3" t="s">
        <v>28</v>
      </c>
      <c r="C23" s="2" t="s">
        <v>53</v>
      </c>
      <c r="D23" s="2" t="s">
        <v>150</v>
      </c>
      <c r="E23" s="3">
        <v>5</v>
      </c>
      <c r="F23" s="3">
        <v>500</v>
      </c>
      <c r="G23" s="3">
        <v>4</v>
      </c>
      <c r="H23" s="3"/>
      <c r="I23" s="3">
        <f t="shared" si="2"/>
        <v>4</v>
      </c>
      <c r="J23" s="3">
        <v>403</v>
      </c>
      <c r="K23" s="3"/>
      <c r="L23" s="3"/>
      <c r="M23" s="3"/>
      <c r="N23" s="5">
        <f t="shared" si="3"/>
        <v>110</v>
      </c>
      <c r="P23" s="3">
        <v>2</v>
      </c>
      <c r="Q23" s="3">
        <v>1</v>
      </c>
      <c r="R23" s="3">
        <v>1</v>
      </c>
      <c r="S23" s="3"/>
    </row>
    <row r="24" spans="2:19">
      <c r="E24" s="6"/>
      <c r="F24" s="6"/>
      <c r="G24" s="6"/>
      <c r="H24" s="6"/>
      <c r="I24" s="6"/>
      <c r="J24" s="6"/>
      <c r="K24" s="6"/>
      <c r="L24" s="6"/>
      <c r="M24" s="6"/>
      <c r="N24" s="6"/>
      <c r="P24" s="29"/>
      <c r="Q24" s="29"/>
      <c r="R24" s="29"/>
      <c r="S24" s="29"/>
    </row>
    <row r="25" spans="2:19">
      <c r="E25" s="6"/>
      <c r="F25" s="6"/>
      <c r="G25" s="6"/>
      <c r="H25" s="6"/>
      <c r="I25" s="6"/>
      <c r="J25" s="6"/>
      <c r="K25" s="6"/>
      <c r="L25" s="6"/>
      <c r="M25" s="6"/>
      <c r="N25" s="6"/>
      <c r="P25" s="29"/>
      <c r="Q25" s="29"/>
      <c r="R25" s="29"/>
      <c r="S25" s="29"/>
    </row>
    <row r="26" spans="2:19">
      <c r="E26" s="6"/>
      <c r="F26" s="6"/>
      <c r="G26" s="6"/>
      <c r="H26" s="6"/>
      <c r="I26" s="6"/>
      <c r="J26" s="6"/>
      <c r="K26" s="6"/>
      <c r="L26" s="6"/>
      <c r="M26" s="6"/>
      <c r="N26" s="6"/>
      <c r="P26" s="29"/>
      <c r="Q26" s="29"/>
      <c r="R26" s="29"/>
      <c r="S26" s="29"/>
    </row>
    <row r="27" spans="2:19">
      <c r="E27" s="6"/>
      <c r="F27" s="6"/>
      <c r="G27" s="6"/>
      <c r="H27" s="6"/>
      <c r="I27" s="6"/>
      <c r="J27" s="6"/>
      <c r="K27" s="6"/>
      <c r="L27" s="6"/>
      <c r="M27" s="6"/>
      <c r="N27" s="6"/>
      <c r="P27" s="29"/>
      <c r="Q27" s="29"/>
      <c r="R27" s="29"/>
      <c r="S27" s="29"/>
    </row>
    <row r="28" spans="2:19" ht="26.25">
      <c r="B28" s="7" t="s">
        <v>18</v>
      </c>
      <c r="E28" s="6"/>
      <c r="F28" s="6"/>
      <c r="G28" s="6"/>
      <c r="H28" s="6"/>
      <c r="I28" s="6"/>
      <c r="J28" s="6"/>
      <c r="K28" s="6"/>
      <c r="L28" s="6"/>
      <c r="M28" s="6"/>
      <c r="N28" s="6"/>
      <c r="P28" s="48" t="s">
        <v>60</v>
      </c>
      <c r="Q28" s="48"/>
      <c r="R28" s="48"/>
      <c r="S28" s="48"/>
    </row>
    <row r="29" spans="2:19" s="10" customFormat="1" ht="39" thickBot="1">
      <c r="B29" s="8" t="s">
        <v>22</v>
      </c>
      <c r="C29" s="8" t="s">
        <v>1</v>
      </c>
      <c r="D29" s="8"/>
      <c r="E29" s="8" t="s">
        <v>5</v>
      </c>
      <c r="F29" s="8" t="s">
        <v>3</v>
      </c>
      <c r="G29" s="8" t="s">
        <v>6</v>
      </c>
      <c r="H29" s="8" t="s">
        <v>7</v>
      </c>
      <c r="I29" s="8" t="s">
        <v>60</v>
      </c>
      <c r="J29" s="8" t="s">
        <v>8</v>
      </c>
      <c r="K29" s="8" t="s">
        <v>9</v>
      </c>
      <c r="L29" s="8" t="s">
        <v>10</v>
      </c>
      <c r="M29" s="8" t="s">
        <v>11</v>
      </c>
      <c r="N29" s="9" t="s">
        <v>0</v>
      </c>
      <c r="P29" s="8" t="s">
        <v>121</v>
      </c>
      <c r="Q29" s="8" t="s">
        <v>145</v>
      </c>
      <c r="R29" s="8" t="s">
        <v>122</v>
      </c>
      <c r="S29" s="8" t="s">
        <v>143</v>
      </c>
    </row>
    <row r="30" spans="2:19" ht="13.5" thickBot="1">
      <c r="B30" s="3" t="s">
        <v>23</v>
      </c>
      <c r="C30" s="2" t="s">
        <v>55</v>
      </c>
      <c r="D30" s="2" t="s">
        <v>58</v>
      </c>
      <c r="E30" s="3">
        <v>50</v>
      </c>
      <c r="F30" s="3">
        <v>450</v>
      </c>
      <c r="G30" s="3">
        <v>4</v>
      </c>
      <c r="H30" s="3"/>
      <c r="I30" s="3">
        <f>P30+Q30+R30+S30</f>
        <v>31</v>
      </c>
      <c r="J30" s="3">
        <v>346</v>
      </c>
      <c r="K30" s="3"/>
      <c r="L30" s="3"/>
      <c r="M30" s="4"/>
      <c r="N30" s="5">
        <f>E30+I30+F30+G30+H30-J30-K30-L30-M30</f>
        <v>189</v>
      </c>
      <c r="P30" s="3"/>
      <c r="Q30" s="3"/>
      <c r="R30" s="3">
        <v>25</v>
      </c>
      <c r="S30" s="3">
        <v>6</v>
      </c>
    </row>
    <row r="31" spans="2:19" ht="13.5" thickBot="1">
      <c r="B31" s="3" t="s">
        <v>24</v>
      </c>
      <c r="C31" s="2" t="s">
        <v>52</v>
      </c>
      <c r="D31" s="2" t="s">
        <v>57</v>
      </c>
      <c r="E31" s="3">
        <v>75</v>
      </c>
      <c r="F31" s="3">
        <v>450</v>
      </c>
      <c r="G31" s="3">
        <v>2</v>
      </c>
      <c r="H31" s="3"/>
      <c r="I31" s="3">
        <f>P31+Q31+R31+S31</f>
        <v>27</v>
      </c>
      <c r="J31" s="3">
        <v>391</v>
      </c>
      <c r="K31" s="3"/>
      <c r="L31" s="3"/>
      <c r="M31" s="4"/>
      <c r="N31" s="5">
        <f>E31+I31+F31+G31+H31-J31-K31-L31-M31</f>
        <v>163</v>
      </c>
      <c r="P31" s="3"/>
      <c r="Q31" s="3"/>
      <c r="R31" s="3">
        <v>22</v>
      </c>
      <c r="S31" s="3">
        <v>5</v>
      </c>
    </row>
    <row r="32" spans="2:19">
      <c r="B32" s="3" t="s">
        <v>25</v>
      </c>
      <c r="C32" s="2" t="s">
        <v>53</v>
      </c>
      <c r="D32" s="2" t="s">
        <v>59</v>
      </c>
      <c r="E32" s="3">
        <v>35</v>
      </c>
      <c r="F32" s="3">
        <v>500</v>
      </c>
      <c r="G32" s="3">
        <v>2</v>
      </c>
      <c r="H32" s="3"/>
      <c r="I32" s="3">
        <f>P32+Q32+R32+S32</f>
        <v>3</v>
      </c>
      <c r="J32" s="3">
        <v>406</v>
      </c>
      <c r="K32" s="3"/>
      <c r="L32" s="3"/>
      <c r="M32" s="4"/>
      <c r="N32" s="5">
        <f>E32+I32+F32+G32+H32-J32-K32-L32-M32</f>
        <v>134</v>
      </c>
      <c r="P32" s="3"/>
      <c r="Q32" s="3"/>
      <c r="R32" s="3"/>
      <c r="S32" s="3">
        <v>3</v>
      </c>
    </row>
    <row r="33" spans="16:19">
      <c r="P33" s="29"/>
      <c r="Q33" s="29"/>
      <c r="R33" s="29"/>
      <c r="S33" s="29"/>
    </row>
  </sheetData>
  <sortState ref="B30:S32">
    <sortCondition descending="1" ref="N30:N32"/>
  </sortState>
  <mergeCells count="3">
    <mergeCell ref="P4:S4"/>
    <mergeCell ref="P16:S16"/>
    <mergeCell ref="P28:S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2"/>
  <sheetViews>
    <sheetView workbookViewId="0">
      <selection activeCell="I16" sqref="I16"/>
    </sheetView>
  </sheetViews>
  <sheetFormatPr defaultRowHeight="15"/>
  <cols>
    <col min="1" max="1" width="6" style="25" customWidth="1"/>
    <col min="2" max="2" width="16.42578125" style="1" customWidth="1"/>
    <col min="3" max="3" width="18.28515625" style="1" bestFit="1" customWidth="1"/>
    <col min="4" max="4" width="8.28515625" style="1" bestFit="1" customWidth="1"/>
    <col min="5" max="5" width="7" style="1" customWidth="1"/>
    <col min="6" max="6" width="9.140625" style="34" customWidth="1"/>
  </cols>
  <sheetData>
    <row r="2" spans="1:6" ht="33.75">
      <c r="A2" s="18" t="s">
        <v>151</v>
      </c>
    </row>
    <row r="4" spans="1:6" ht="26.25">
      <c r="A4" s="7" t="s">
        <v>13</v>
      </c>
    </row>
    <row r="5" spans="1:6">
      <c r="A5" s="8" t="s">
        <v>22</v>
      </c>
      <c r="B5" s="8" t="s">
        <v>31</v>
      </c>
      <c r="C5" s="8" t="s">
        <v>32</v>
      </c>
      <c r="D5" s="8" t="s">
        <v>19</v>
      </c>
      <c r="E5" s="8" t="s">
        <v>20</v>
      </c>
      <c r="F5" s="8" t="s">
        <v>0</v>
      </c>
    </row>
    <row r="6" spans="1:6">
      <c r="A6" s="3" t="s">
        <v>23</v>
      </c>
      <c r="B6" s="2" t="s">
        <v>40</v>
      </c>
      <c r="C6" s="2" t="s">
        <v>33</v>
      </c>
      <c r="D6" s="3">
        <v>379</v>
      </c>
      <c r="E6" s="3">
        <v>256</v>
      </c>
      <c r="F6" s="35">
        <f t="shared" ref="F6:F13" si="0">D6+E6</f>
        <v>635</v>
      </c>
    </row>
    <row r="7" spans="1:6">
      <c r="A7" s="3" t="s">
        <v>24</v>
      </c>
      <c r="B7" s="2" t="s">
        <v>42</v>
      </c>
      <c r="C7" s="2" t="s">
        <v>35</v>
      </c>
      <c r="D7" s="3">
        <v>364</v>
      </c>
      <c r="E7" s="3">
        <v>221</v>
      </c>
      <c r="F7" s="35">
        <f t="shared" si="0"/>
        <v>585</v>
      </c>
    </row>
    <row r="8" spans="1:6">
      <c r="A8" s="3" t="s">
        <v>25</v>
      </c>
      <c r="B8" s="2" t="s">
        <v>43</v>
      </c>
      <c r="C8" s="2" t="s">
        <v>36</v>
      </c>
      <c r="D8" s="3">
        <v>328</v>
      </c>
      <c r="E8" s="3">
        <v>246</v>
      </c>
      <c r="F8" s="35">
        <f t="shared" si="0"/>
        <v>574</v>
      </c>
    </row>
    <row r="9" spans="1:6">
      <c r="A9" s="3" t="s">
        <v>26</v>
      </c>
      <c r="B9" s="2" t="s">
        <v>21</v>
      </c>
      <c r="C9" s="2"/>
      <c r="D9" s="3">
        <v>279</v>
      </c>
      <c r="E9" s="3">
        <v>208</v>
      </c>
      <c r="F9" s="35">
        <f t="shared" si="0"/>
        <v>487</v>
      </c>
    </row>
    <row r="10" spans="1:6">
      <c r="A10" s="3" t="s">
        <v>27</v>
      </c>
      <c r="B10" s="2" t="s">
        <v>45</v>
      </c>
      <c r="C10" s="2" t="s">
        <v>38</v>
      </c>
      <c r="D10" s="3">
        <v>246</v>
      </c>
      <c r="E10" s="3">
        <v>232</v>
      </c>
      <c r="F10" s="35">
        <f t="shared" si="0"/>
        <v>478</v>
      </c>
    </row>
    <row r="11" spans="1:6">
      <c r="A11" s="3" t="s">
        <v>28</v>
      </c>
      <c r="B11" s="2" t="s">
        <v>41</v>
      </c>
      <c r="C11" s="2" t="s">
        <v>34</v>
      </c>
      <c r="D11" s="3">
        <v>177</v>
      </c>
      <c r="E11" s="3">
        <v>176</v>
      </c>
      <c r="F11" s="35">
        <f t="shared" si="0"/>
        <v>353</v>
      </c>
    </row>
    <row r="12" spans="1:6">
      <c r="A12" s="3" t="s">
        <v>29</v>
      </c>
      <c r="B12" s="2" t="s">
        <v>44</v>
      </c>
      <c r="C12" s="2" t="s">
        <v>37</v>
      </c>
      <c r="D12" s="3">
        <v>185</v>
      </c>
      <c r="E12" s="3">
        <v>56</v>
      </c>
      <c r="F12" s="35">
        <f t="shared" si="0"/>
        <v>241</v>
      </c>
    </row>
    <row r="13" spans="1:6">
      <c r="A13" s="3" t="s">
        <v>30</v>
      </c>
      <c r="B13" s="2" t="s">
        <v>39</v>
      </c>
      <c r="C13" s="2" t="s">
        <v>39</v>
      </c>
      <c r="D13" s="3">
        <v>-40</v>
      </c>
      <c r="E13" s="3">
        <v>-64</v>
      </c>
      <c r="F13" s="35">
        <f t="shared" si="0"/>
        <v>-104</v>
      </c>
    </row>
    <row r="14" spans="1:6">
      <c r="D14" s="25"/>
      <c r="E14" s="25"/>
      <c r="F14" s="45"/>
    </row>
    <row r="15" spans="1:6">
      <c r="D15" s="25"/>
      <c r="E15" s="25"/>
      <c r="F15" s="45"/>
    </row>
    <row r="16" spans="1:6" ht="26.25">
      <c r="A16" s="7" t="s">
        <v>15</v>
      </c>
      <c r="D16" s="25"/>
      <c r="E16" s="25"/>
      <c r="F16" s="45"/>
    </row>
    <row r="17" spans="1:6">
      <c r="A17" s="8" t="s">
        <v>22</v>
      </c>
      <c r="B17" s="8" t="s">
        <v>1</v>
      </c>
      <c r="C17" s="8"/>
      <c r="D17" s="8" t="s">
        <v>19</v>
      </c>
      <c r="E17" s="8" t="s">
        <v>20</v>
      </c>
      <c r="F17" s="8" t="s">
        <v>0</v>
      </c>
    </row>
    <row r="18" spans="1:6">
      <c r="A18" s="3" t="s">
        <v>23</v>
      </c>
      <c r="B18" s="2" t="s">
        <v>43</v>
      </c>
      <c r="C18" s="2" t="s">
        <v>49</v>
      </c>
      <c r="D18" s="3">
        <v>430</v>
      </c>
      <c r="E18" s="3">
        <v>330</v>
      </c>
      <c r="F18" s="35">
        <f t="shared" ref="F18:F23" si="1">D18+E18</f>
        <v>760</v>
      </c>
    </row>
    <row r="19" spans="1:6">
      <c r="A19" s="3" t="s">
        <v>24</v>
      </c>
      <c r="B19" s="2" t="s">
        <v>55</v>
      </c>
      <c r="C19" s="2" t="s">
        <v>50</v>
      </c>
      <c r="D19" s="3">
        <v>405</v>
      </c>
      <c r="E19" s="3">
        <v>230</v>
      </c>
      <c r="F19" s="35">
        <f t="shared" si="1"/>
        <v>635</v>
      </c>
    </row>
    <row r="20" spans="1:6">
      <c r="A20" s="3" t="s">
        <v>25</v>
      </c>
      <c r="B20" s="2" t="s">
        <v>52</v>
      </c>
      <c r="C20" s="2" t="s">
        <v>46</v>
      </c>
      <c r="D20" s="3">
        <v>311</v>
      </c>
      <c r="E20" s="3">
        <v>232</v>
      </c>
      <c r="F20" s="35">
        <f t="shared" si="1"/>
        <v>543</v>
      </c>
    </row>
    <row r="21" spans="1:6">
      <c r="A21" s="3" t="s">
        <v>26</v>
      </c>
      <c r="B21" s="2" t="s">
        <v>54</v>
      </c>
      <c r="C21" s="2" t="s">
        <v>48</v>
      </c>
      <c r="D21" s="3">
        <v>232</v>
      </c>
      <c r="E21" s="3">
        <v>203</v>
      </c>
      <c r="F21" s="35">
        <f t="shared" si="1"/>
        <v>435</v>
      </c>
    </row>
    <row r="22" spans="1:6">
      <c r="A22" s="3" t="s">
        <v>27</v>
      </c>
      <c r="B22" s="2" t="s">
        <v>56</v>
      </c>
      <c r="C22" s="2" t="s">
        <v>51</v>
      </c>
      <c r="D22" s="3">
        <v>200</v>
      </c>
      <c r="E22" s="3">
        <v>215</v>
      </c>
      <c r="F22" s="35">
        <f t="shared" si="1"/>
        <v>415</v>
      </c>
    </row>
    <row r="23" spans="1:6">
      <c r="A23" s="3" t="s">
        <v>28</v>
      </c>
      <c r="B23" s="2" t="s">
        <v>53</v>
      </c>
      <c r="C23" s="2" t="s">
        <v>150</v>
      </c>
      <c r="D23" s="3">
        <v>161</v>
      </c>
      <c r="E23" s="3">
        <v>110</v>
      </c>
      <c r="F23" s="35">
        <f t="shared" si="1"/>
        <v>271</v>
      </c>
    </row>
    <row r="24" spans="1:6">
      <c r="D24" s="25"/>
      <c r="E24" s="25"/>
      <c r="F24" s="45"/>
    </row>
    <row r="25" spans="1:6">
      <c r="D25" s="25"/>
      <c r="E25" s="25"/>
      <c r="F25" s="45"/>
    </row>
    <row r="26" spans="1:6">
      <c r="D26" s="25"/>
      <c r="E26" s="25"/>
      <c r="F26" s="45"/>
    </row>
    <row r="27" spans="1:6">
      <c r="D27" s="25"/>
      <c r="E27" s="25"/>
      <c r="F27" s="45"/>
    </row>
    <row r="28" spans="1:6" ht="26.25">
      <c r="A28" s="7" t="s">
        <v>18</v>
      </c>
      <c r="D28" s="25"/>
      <c r="E28" s="25"/>
      <c r="F28" s="45"/>
    </row>
    <row r="29" spans="1:6">
      <c r="A29" s="8" t="s">
        <v>22</v>
      </c>
      <c r="B29" s="8" t="s">
        <v>1</v>
      </c>
      <c r="C29" s="8"/>
      <c r="D29" s="8" t="s">
        <v>19</v>
      </c>
      <c r="E29" s="8" t="s">
        <v>20</v>
      </c>
      <c r="F29" s="8" t="s">
        <v>0</v>
      </c>
    </row>
    <row r="30" spans="1:6">
      <c r="A30" s="3" t="s">
        <v>23</v>
      </c>
      <c r="B30" s="2" t="s">
        <v>55</v>
      </c>
      <c r="C30" s="2" t="s">
        <v>58</v>
      </c>
      <c r="D30" s="3">
        <v>197</v>
      </c>
      <c r="E30" s="3">
        <v>189</v>
      </c>
      <c r="F30" s="35">
        <f>D30+E30</f>
        <v>386</v>
      </c>
    </row>
    <row r="31" spans="1:6">
      <c r="A31" s="3" t="s">
        <v>24</v>
      </c>
      <c r="B31" s="2" t="s">
        <v>52</v>
      </c>
      <c r="C31" s="2" t="s">
        <v>57</v>
      </c>
      <c r="D31" s="3">
        <v>86</v>
      </c>
      <c r="E31" s="3">
        <v>163</v>
      </c>
      <c r="F31" s="35">
        <f t="shared" ref="F31:F32" si="2">D31+E31</f>
        <v>249</v>
      </c>
    </row>
    <row r="32" spans="1:6">
      <c r="A32" s="3" t="s">
        <v>25</v>
      </c>
      <c r="B32" s="2" t="s">
        <v>53</v>
      </c>
      <c r="C32" s="2" t="s">
        <v>59</v>
      </c>
      <c r="D32" s="3">
        <v>-58</v>
      </c>
      <c r="E32" s="3">
        <v>134</v>
      </c>
      <c r="F32" s="35">
        <f t="shared" si="2"/>
        <v>76</v>
      </c>
    </row>
  </sheetData>
  <sortState ref="A18:F23">
    <sortCondition descending="1" ref="F18:F23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5</vt:i4>
      </vt:variant>
    </vt:vector>
  </HeadingPairs>
  <TitlesOfParts>
    <vt:vector size="10" baseType="lpstr">
      <vt:lpstr>A, F</vt:lpstr>
      <vt:lpstr>B, G, E, I</vt:lpstr>
      <vt:lpstr>C, D, H 1. dan</vt:lpstr>
      <vt:lpstr>C, D, H 2. dan</vt:lpstr>
      <vt:lpstr>C, D, H skupno</vt:lpstr>
      <vt:lpstr>'A, F'!Področje_tiskanja</vt:lpstr>
      <vt:lpstr>'B, G, E, I'!Področje_tiskanja</vt:lpstr>
      <vt:lpstr>'C, D, H 1. dan'!Področje_tiskanja</vt:lpstr>
      <vt:lpstr>'C, D, H 2. dan'!Področje_tiskanja</vt:lpstr>
      <vt:lpstr>'C, D, H skupno'!Področje_tiskanja</vt:lpstr>
    </vt:vector>
  </TitlesOfParts>
  <Company>INMATE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Grudnik</dc:creator>
  <cp:lastModifiedBy>Zdenka</cp:lastModifiedBy>
  <cp:lastPrinted>2012-05-13T13:49:46Z</cp:lastPrinted>
  <dcterms:created xsi:type="dcterms:W3CDTF">2010-04-17T21:24:13Z</dcterms:created>
  <dcterms:modified xsi:type="dcterms:W3CDTF">2012-05-15T16:06:54Z</dcterms:modified>
</cp:coreProperties>
</file>